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"/>
    </mc:Choice>
  </mc:AlternateContent>
  <xr:revisionPtr revIDLastSave="1582" documentId="8_{03045428-256B-4CE8-8628-F0B4DAFD51DC}" xr6:coauthVersionLast="47" xr6:coauthVersionMax="47" xr10:uidLastSave="{8821E8F4-FAC3-4970-985D-6DEF2684D704}"/>
  <bookViews>
    <workbookView xWindow="28680" yWindow="-120" windowWidth="29040" windowHeight="15720" xr2:uid="{00000000-000D-0000-FFFF-FFFF00000000}"/>
  </bookViews>
  <sheets>
    <sheet name="CASHBOOK 25-26" sheetId="1" r:id="rId1"/>
    <sheet name="Awards for All Grant" sheetId="5" r:id="rId2"/>
    <sheet name="Instant Access" sheetId="3" r:id="rId3"/>
    <sheet name="Le Barroux" sheetId="6" r:id="rId4"/>
    <sheet name="Reserve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5" l="1"/>
  <c r="I35" i="4"/>
  <c r="Q19" i="4"/>
  <c r="Q16" i="4"/>
  <c r="C8" i="6"/>
  <c r="H23" i="5"/>
  <c r="AI104" i="1"/>
  <c r="AS108" i="1"/>
  <c r="AS107" i="1"/>
  <c r="AS106" i="1"/>
  <c r="AS105" i="1"/>
  <c r="AS104" i="1"/>
  <c r="AS103" i="1"/>
  <c r="AS102" i="1"/>
  <c r="AS101" i="1"/>
  <c r="AR109" i="1"/>
  <c r="AP109" i="1"/>
  <c r="AO109" i="1"/>
  <c r="AN109" i="1"/>
  <c r="AM109" i="1"/>
  <c r="AL109" i="1"/>
  <c r="AK109" i="1"/>
  <c r="AJ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G109" i="1"/>
  <c r="AI108" i="1"/>
  <c r="AI107" i="1"/>
  <c r="AI106" i="1"/>
  <c r="AI105" i="1"/>
  <c r="AI103" i="1"/>
  <c r="AI102" i="1"/>
  <c r="AI101" i="1"/>
  <c r="F109" i="1"/>
  <c r="H22" i="5"/>
  <c r="H21" i="5"/>
  <c r="I32" i="4"/>
  <c r="D35" i="4" l="1"/>
  <c r="C35" i="4"/>
  <c r="B35" i="4"/>
  <c r="F32" i="4"/>
  <c r="F35" i="4" s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H18" i="5"/>
  <c r="H19" i="5" s="1"/>
  <c r="H20" i="5" s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N16" i="4"/>
  <c r="N19" i="4" s="1"/>
  <c r="K19" i="4"/>
  <c r="E45" i="3" l="1"/>
  <c r="AS19" i="1" l="1"/>
  <c r="AS35" i="1"/>
  <c r="AS33" i="1"/>
  <c r="AS32" i="1"/>
  <c r="AS30" i="1"/>
  <c r="AS29" i="1"/>
  <c r="D45" i="3" l="1"/>
  <c r="C45" i="3"/>
  <c r="AI30" i="1"/>
  <c r="AI29" i="1"/>
  <c r="AI33" i="1"/>
  <c r="AI32" i="1"/>
  <c r="AI35" i="1"/>
  <c r="L19" i="4"/>
  <c r="N110" i="1"/>
  <c r="Z110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4" i="1"/>
  <c r="AS31" i="1"/>
  <c r="AS28" i="1"/>
  <c r="AS27" i="1"/>
  <c r="AS26" i="1"/>
  <c r="AS25" i="1"/>
  <c r="AS24" i="1"/>
  <c r="AS23" i="1"/>
  <c r="AS22" i="1"/>
  <c r="AS21" i="1"/>
  <c r="AS20" i="1"/>
  <c r="AS18" i="1"/>
  <c r="AS17" i="1"/>
  <c r="AS16" i="1"/>
  <c r="AS15" i="1"/>
  <c r="AS14" i="1"/>
  <c r="AS13" i="1"/>
  <c r="AS12" i="1"/>
  <c r="AS11" i="1"/>
  <c r="AS1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4" i="1"/>
  <c r="AI31" i="1"/>
  <c r="AI28" i="1"/>
  <c r="AI27" i="1"/>
  <c r="AI26" i="1"/>
  <c r="AI25" i="1"/>
  <c r="AI24" i="1"/>
  <c r="AI23" i="1"/>
  <c r="AI22" i="1"/>
  <c r="AI21" i="1"/>
  <c r="AI20" i="1"/>
  <c r="AI18" i="1"/>
  <c r="AI17" i="1"/>
  <c r="AI16" i="1"/>
  <c r="AI15" i="1"/>
  <c r="AI14" i="1"/>
  <c r="AI13" i="1"/>
  <c r="AI12" i="1"/>
  <c r="AI11" i="1"/>
  <c r="AI10" i="1"/>
  <c r="AI9" i="1"/>
  <c r="AI8" i="1"/>
  <c r="AS109" i="1" l="1"/>
  <c r="AI109" i="1"/>
  <c r="C20" i="3"/>
  <c r="D20" i="3"/>
  <c r="E20" i="3"/>
  <c r="AE110" i="1"/>
  <c r="AD110" i="1"/>
  <c r="AT109" i="1" l="1"/>
  <c r="E10" i="5"/>
  <c r="F10" i="5"/>
  <c r="F11" i="5" s="1"/>
  <c r="D10" i="5"/>
  <c r="D11" i="5" s="1"/>
  <c r="J19" i="4" l="1"/>
  <c r="AI6" i="1"/>
  <c r="AI7" i="1" l="1"/>
  <c r="G19" i="4" l="1"/>
  <c r="AC110" i="1"/>
  <c r="AF110" i="1" l="1"/>
  <c r="AB110" i="1"/>
  <c r="AA110" i="1"/>
  <c r="Y110" i="1"/>
  <c r="X110" i="1"/>
  <c r="W110" i="1"/>
  <c r="V110" i="1"/>
  <c r="U110" i="1"/>
  <c r="S110" i="1"/>
  <c r="R110" i="1"/>
  <c r="Q110" i="1"/>
  <c r="P110" i="1"/>
  <c r="O110" i="1"/>
  <c r="T110" i="1"/>
  <c r="L110" i="1"/>
  <c r="K110" i="1"/>
  <c r="J110" i="1"/>
  <c r="M110" i="1" l="1"/>
  <c r="AI110" i="1" s="1"/>
</calcChain>
</file>

<file path=xl/sharedStrings.xml><?xml version="1.0" encoding="utf-8"?>
<sst xmlns="http://schemas.openxmlformats.org/spreadsheetml/2006/main" count="702" uniqueCount="317">
  <si>
    <t xml:space="preserve">Much Marcle Parish Council </t>
  </si>
  <si>
    <t>Transaction Details</t>
  </si>
  <si>
    <t>Date</t>
  </si>
  <si>
    <t>Transaction</t>
  </si>
  <si>
    <t>Supplier/Customer</t>
  </si>
  <si>
    <t>Description</t>
  </si>
  <si>
    <t>Minute</t>
  </si>
  <si>
    <t>Receipt</t>
  </si>
  <si>
    <t>Payment</t>
  </si>
  <si>
    <t>Payments</t>
  </si>
  <si>
    <t>Clerks Expenses</t>
  </si>
  <si>
    <t>Audit</t>
  </si>
  <si>
    <t>ICO</t>
  </si>
  <si>
    <t>Computer/ Antiviral</t>
  </si>
  <si>
    <t>Hall Hire/ Meeting Costs</t>
  </si>
  <si>
    <t>Insurance</t>
  </si>
  <si>
    <t>Payroll Fees</t>
  </si>
  <si>
    <t>Bank Fees</t>
  </si>
  <si>
    <t>Website</t>
  </si>
  <si>
    <t>Repairs</t>
  </si>
  <si>
    <t>Training</t>
  </si>
  <si>
    <t>Defibrillator Costs</t>
  </si>
  <si>
    <t>NDP</t>
  </si>
  <si>
    <t>Projects and Community</t>
  </si>
  <si>
    <t>Election Costs</t>
  </si>
  <si>
    <t>VAT</t>
  </si>
  <si>
    <t>Total Expenditure</t>
  </si>
  <si>
    <t>Receipts</t>
  </si>
  <si>
    <t>Precept</t>
  </si>
  <si>
    <t>VAT refund</t>
  </si>
  <si>
    <t>Donations</t>
  </si>
  <si>
    <t>Other</t>
  </si>
  <si>
    <t>Total Income</t>
  </si>
  <si>
    <t>Budget</t>
  </si>
  <si>
    <t>Clerks Salary</t>
  </si>
  <si>
    <t>Subscriptions/ HALC</t>
  </si>
  <si>
    <t>Barton Field</t>
  </si>
  <si>
    <t>Assets</t>
  </si>
  <si>
    <t>Total</t>
  </si>
  <si>
    <t>Reserves Statement</t>
  </si>
  <si>
    <t>Earmarked Reserves</t>
  </si>
  <si>
    <t xml:space="preserve">Election </t>
  </si>
  <si>
    <t>Projects</t>
  </si>
  <si>
    <t>Footpaths</t>
  </si>
  <si>
    <t>Total Earmarked</t>
  </si>
  <si>
    <t>Grants</t>
  </si>
  <si>
    <t>Instant Access</t>
  </si>
  <si>
    <t>Transfer</t>
  </si>
  <si>
    <t>Minute ref</t>
  </si>
  <si>
    <t>Awards For All Grant</t>
  </si>
  <si>
    <t>Awards For All Grant Expenditure</t>
  </si>
  <si>
    <t>Jubilee</t>
  </si>
  <si>
    <t>23-24 Budget</t>
  </si>
  <si>
    <t>23-24 Payments</t>
  </si>
  <si>
    <t>500 and 141.05 (S137)</t>
  </si>
  <si>
    <t>23-24 Receipts</t>
  </si>
  <si>
    <t>interest</t>
  </si>
  <si>
    <t>trf to current</t>
  </si>
  <si>
    <t>Reserves Balances</t>
  </si>
  <si>
    <t>cfwd</t>
  </si>
  <si>
    <t>01.04.24</t>
  </si>
  <si>
    <t>30.04.24</t>
  </si>
  <si>
    <t>trf from current</t>
  </si>
  <si>
    <t>clerk expenses</t>
  </si>
  <si>
    <t>08/14u</t>
  </si>
  <si>
    <t>Twinning Grant</t>
  </si>
  <si>
    <t>trf to reserve</t>
  </si>
  <si>
    <t>24-25 Budget</t>
  </si>
  <si>
    <t>30.06.24</t>
  </si>
  <si>
    <t>31.05.24</t>
  </si>
  <si>
    <t>02.07.24</t>
  </si>
  <si>
    <t>Unity Bank trf</t>
  </si>
  <si>
    <t>23.08.24</t>
  </si>
  <si>
    <t>cfwd 23/24</t>
  </si>
  <si>
    <t>Balance</t>
  </si>
  <si>
    <t>12.09.24</t>
  </si>
  <si>
    <t>16.09.24</t>
  </si>
  <si>
    <t>19.09.24</t>
  </si>
  <si>
    <t>26.09.24</t>
  </si>
  <si>
    <t>30.09.24</t>
  </si>
  <si>
    <t>gross</t>
  </si>
  <si>
    <t>net</t>
  </si>
  <si>
    <t>24-25 Payments</t>
  </si>
  <si>
    <t>trf to budget</t>
  </si>
  <si>
    <t>trf reserve to assets</t>
  </si>
  <si>
    <t>15.10.24</t>
  </si>
  <si>
    <t>17/13k</t>
  </si>
  <si>
    <t>Trees</t>
  </si>
  <si>
    <t>21.11.24</t>
  </si>
  <si>
    <t>06.12.24</t>
  </si>
  <si>
    <t>Signworx</t>
  </si>
  <si>
    <t>24/14k</t>
  </si>
  <si>
    <t>24/14j</t>
  </si>
  <si>
    <t>Zeroridge</t>
  </si>
  <si>
    <t>31.12.24</t>
  </si>
  <si>
    <t>screwfix</t>
  </si>
  <si>
    <t>17.01.25</t>
  </si>
  <si>
    <t>Ultimate One Ltd</t>
  </si>
  <si>
    <t>24.01.25</t>
  </si>
  <si>
    <t>26.03.25</t>
  </si>
  <si>
    <t>27/11j</t>
  </si>
  <si>
    <t>27/11i</t>
  </si>
  <si>
    <t>Footbridge wire</t>
  </si>
  <si>
    <t>18.03.25</t>
  </si>
  <si>
    <t>19.03.25</t>
  </si>
  <si>
    <t>31.03.25</t>
  </si>
  <si>
    <t>Signage</t>
  </si>
  <si>
    <t>Various</t>
  </si>
  <si>
    <t>Le Barroux Grant</t>
  </si>
  <si>
    <t>Income</t>
  </si>
  <si>
    <t>MM Primary School French Scheme of work</t>
  </si>
  <si>
    <t>CFWD</t>
  </si>
  <si>
    <t>01.04.2025</t>
  </si>
  <si>
    <t>Cashbook 2025-26</t>
  </si>
  <si>
    <t>07.04.25</t>
  </si>
  <si>
    <t>BACS</t>
  </si>
  <si>
    <t>HMRC</t>
  </si>
  <si>
    <t>PAYE</t>
  </si>
  <si>
    <t>17.04.25</t>
  </si>
  <si>
    <t>credit</t>
  </si>
  <si>
    <t>HCC</t>
  </si>
  <si>
    <t>30.04.25</t>
  </si>
  <si>
    <t>trf</t>
  </si>
  <si>
    <t>to instant access</t>
  </si>
  <si>
    <t>dd</t>
  </si>
  <si>
    <t>Unity</t>
  </si>
  <si>
    <t>Service charge</t>
  </si>
  <si>
    <t>01.04.25</t>
  </si>
  <si>
    <t>01.05.25</t>
  </si>
  <si>
    <t>Clerk</t>
  </si>
  <si>
    <t>chair,ink,no dogs, licence</t>
  </si>
  <si>
    <t>salary</t>
  </si>
  <si>
    <t>06.05.25</t>
  </si>
  <si>
    <t>bacs</t>
  </si>
  <si>
    <t>to current</t>
  </si>
  <si>
    <t>15.05.25</t>
  </si>
  <si>
    <t>16.05.25</t>
  </si>
  <si>
    <t xml:space="preserve">Evans Farm </t>
  </si>
  <si>
    <t>Footpath Grant</t>
  </si>
  <si>
    <t>other</t>
  </si>
  <si>
    <t>MMMH</t>
  </si>
  <si>
    <t>Hall Hire April</t>
  </si>
  <si>
    <t>PATA</t>
  </si>
  <si>
    <t>Payroll Annual Fee</t>
  </si>
  <si>
    <t>21.05.25</t>
  </si>
  <si>
    <t>Ledbury Rugby Club</t>
  </si>
  <si>
    <t>payment 1 x stile</t>
  </si>
  <si>
    <t>control</t>
  </si>
  <si>
    <t>Ledbury Rugby club</t>
  </si>
  <si>
    <t>31.05.25</t>
  </si>
  <si>
    <t>unity</t>
  </si>
  <si>
    <t>03.06.25</t>
  </si>
  <si>
    <t>expenses ink</t>
  </si>
  <si>
    <t>Salary</t>
  </si>
  <si>
    <t>Cllr expenses</t>
  </si>
  <si>
    <t>grass seed</t>
  </si>
  <si>
    <t>05.06.25</t>
  </si>
  <si>
    <t>17.06.25</t>
  </si>
  <si>
    <t>VAT refund 24-25</t>
  </si>
  <si>
    <t>receipt</t>
  </si>
  <si>
    <t>Evans farm</t>
  </si>
  <si>
    <t>2025/2026</t>
  </si>
  <si>
    <t>Balance Net</t>
  </si>
  <si>
    <t>INSTANT ACCESS 2025-26</t>
  </si>
  <si>
    <t>06/14n</t>
  </si>
  <si>
    <t>06/14o</t>
  </si>
  <si>
    <t>06/14p</t>
  </si>
  <si>
    <t>06/14q</t>
  </si>
  <si>
    <t>30.06.25</t>
  </si>
  <si>
    <t xml:space="preserve">Clerk </t>
  </si>
  <si>
    <t>07.07.25</t>
  </si>
  <si>
    <t>DD</t>
  </si>
  <si>
    <t>24.06.25</t>
  </si>
  <si>
    <t>01.07.25</t>
  </si>
  <si>
    <t>IT equipment</t>
  </si>
  <si>
    <t>11.07.25</t>
  </si>
  <si>
    <t xml:space="preserve">Hall Hire </t>
  </si>
  <si>
    <t>Bacs</t>
  </si>
  <si>
    <t>HALC</t>
  </si>
  <si>
    <t>Internal Audit</t>
  </si>
  <si>
    <t>Arrears Calculation</t>
  </si>
  <si>
    <t>Microsoft June</t>
  </si>
  <si>
    <t>Awards For All</t>
  </si>
  <si>
    <t>25.07.25</t>
  </si>
  <si>
    <t>Defib World</t>
  </si>
  <si>
    <t>pads and battery</t>
  </si>
  <si>
    <t>30.07.25</t>
  </si>
  <si>
    <t>from savings</t>
  </si>
  <si>
    <t>31.07.25</t>
  </si>
  <si>
    <t>12/8f</t>
  </si>
  <si>
    <t>12/8g</t>
  </si>
  <si>
    <t>12/8h</t>
  </si>
  <si>
    <t>12/8i</t>
  </si>
  <si>
    <t>12/8j</t>
  </si>
  <si>
    <t>31/11k</t>
  </si>
  <si>
    <t>06.08.25</t>
  </si>
  <si>
    <t>28.08.25</t>
  </si>
  <si>
    <t>Community First</t>
  </si>
  <si>
    <t>29.08.25</t>
  </si>
  <si>
    <t>Minute Ref</t>
  </si>
  <si>
    <t>Total 24/25</t>
  </si>
  <si>
    <t>24/25</t>
  </si>
  <si>
    <t>Balance 31.03.25</t>
  </si>
  <si>
    <t xml:space="preserve">Le Barroux </t>
  </si>
  <si>
    <t>Defibrillator</t>
  </si>
  <si>
    <t>31.08.25</t>
  </si>
  <si>
    <t>25/26 trf to reserves</t>
  </si>
  <si>
    <t>Balance 25/26</t>
  </si>
  <si>
    <t>05.09.25</t>
  </si>
  <si>
    <t>11.09.25</t>
  </si>
  <si>
    <t>Microsoft</t>
  </si>
  <si>
    <t>19.09.25</t>
  </si>
  <si>
    <t>£150 bus shelters etc,</t>
  </si>
  <si>
    <t xml:space="preserve"> £100 defibs  £300 needed for defib in 25/26</t>
  </si>
  <si>
    <t>15/9f</t>
  </si>
  <si>
    <t>15/9g</t>
  </si>
  <si>
    <t>15/9h</t>
  </si>
  <si>
    <t>15/9j</t>
  </si>
  <si>
    <t>15/9i</t>
  </si>
  <si>
    <t>12.09.25</t>
  </si>
  <si>
    <t>24.09.25</t>
  </si>
  <si>
    <t>to savings</t>
  </si>
  <si>
    <t>25.09.25</t>
  </si>
  <si>
    <t>Expenses S106 request</t>
  </si>
  <si>
    <t>30.09.25</t>
  </si>
  <si>
    <t>03.10.25</t>
  </si>
  <si>
    <t xml:space="preserve">HMRC </t>
  </si>
  <si>
    <t>06.10.25</t>
  </si>
  <si>
    <t xml:space="preserve">Total  </t>
  </si>
  <si>
    <t>Interest</t>
  </si>
  <si>
    <t>to oct 25</t>
  </si>
  <si>
    <t>25.10.25</t>
  </si>
  <si>
    <t>30.10.25</t>
  </si>
  <si>
    <t>31.10.25</t>
  </si>
  <si>
    <t>07.11.25</t>
  </si>
  <si>
    <t>17.11.25</t>
  </si>
  <si>
    <t>Rob Goddard</t>
  </si>
  <si>
    <t>Footpaths Grant</t>
  </si>
  <si>
    <t>Hall Hire</t>
  </si>
  <si>
    <t>salary support</t>
  </si>
  <si>
    <t>Footpaths/screwfix</t>
  </si>
  <si>
    <t>expenses</t>
  </si>
  <si>
    <t>19/8j</t>
  </si>
  <si>
    <t>18/8h</t>
  </si>
  <si>
    <t>19/8h</t>
  </si>
  <si>
    <t>19/8i</t>
  </si>
  <si>
    <t>19/8k</t>
  </si>
  <si>
    <t>19/8l</t>
  </si>
  <si>
    <t>19/9l</t>
  </si>
  <si>
    <t>Screwfix fixings</t>
  </si>
  <si>
    <t>25.11.25</t>
  </si>
  <si>
    <t>from instant access</t>
  </si>
  <si>
    <t>26.11.25</t>
  </si>
  <si>
    <t>Grant - Defib</t>
  </si>
  <si>
    <t>28.11.25</t>
  </si>
  <si>
    <t>30.11.25</t>
  </si>
  <si>
    <t>Service Charge</t>
  </si>
  <si>
    <t>31.12.25</t>
  </si>
  <si>
    <t>04.12.25</t>
  </si>
  <si>
    <t>SignWorx</t>
  </si>
  <si>
    <t>05.12.25</t>
  </si>
  <si>
    <t>22.12.25</t>
  </si>
  <si>
    <t>Newman Design</t>
  </si>
  <si>
    <t>30.12.25</t>
  </si>
  <si>
    <t>22/8j</t>
  </si>
  <si>
    <t>22/8l</t>
  </si>
  <si>
    <t>22/8i</t>
  </si>
  <si>
    <t>05.01.26</t>
  </si>
  <si>
    <t>19.01.26</t>
  </si>
  <si>
    <t>20.01.26</t>
  </si>
  <si>
    <t>30.01.26</t>
  </si>
  <si>
    <t>31.01.26</t>
  </si>
  <si>
    <t>06.02.26</t>
  </si>
  <si>
    <t>Expenses Ink</t>
  </si>
  <si>
    <t>11.02.26</t>
  </si>
  <si>
    <t>No Butts Bin Co</t>
  </si>
  <si>
    <t xml:space="preserve"> Picnic Benchesx5</t>
  </si>
  <si>
    <t>13.12.25</t>
  </si>
  <si>
    <t>RESERVES 2025-26</t>
  </si>
  <si>
    <t>Payment Feb 2026</t>
  </si>
  <si>
    <t>27.02.26</t>
  </si>
  <si>
    <t>28.02.26</t>
  </si>
  <si>
    <t xml:space="preserve">Unity </t>
  </si>
  <si>
    <t>02.02.26</t>
  </si>
  <si>
    <t>02.03.26</t>
  </si>
  <si>
    <t>dep</t>
  </si>
  <si>
    <t>Much Marcle School</t>
  </si>
  <si>
    <t>Bartons rent</t>
  </si>
  <si>
    <t>09.03.26</t>
  </si>
  <si>
    <t>March 26 credit</t>
  </si>
  <si>
    <t>16.03.26</t>
  </si>
  <si>
    <t>17.03.26</t>
  </si>
  <si>
    <t>Footpath grant</t>
  </si>
  <si>
    <t>Hall Hire January</t>
  </si>
  <si>
    <t>Annual Subs</t>
  </si>
  <si>
    <t>18.03.26</t>
  </si>
  <si>
    <t>Coleys groundworks</t>
  </si>
  <si>
    <t>Flood Grant</t>
  </si>
  <si>
    <t>27/9k</t>
  </si>
  <si>
    <t>27/9h</t>
  </si>
  <si>
    <t>27/9g</t>
  </si>
  <si>
    <t>27/9i</t>
  </si>
  <si>
    <t>25.03.26</t>
  </si>
  <si>
    <t>26.03.26</t>
  </si>
  <si>
    <t xml:space="preserve">ICO </t>
  </si>
  <si>
    <t>Data Protection</t>
  </si>
  <si>
    <t>30.03.26</t>
  </si>
  <si>
    <t>31.03.26</t>
  </si>
  <si>
    <t>Drainage Grant</t>
  </si>
  <si>
    <t>31.02.26</t>
  </si>
  <si>
    <t>49.63 is Le Barroux funds/654.99PC</t>
  </si>
  <si>
    <t>Balance 31.03.26</t>
  </si>
  <si>
    <t>Payments Feb 26</t>
  </si>
  <si>
    <t>March 26 Credit</t>
  </si>
  <si>
    <t>Total General</t>
  </si>
  <si>
    <t>Total bank Balance</t>
  </si>
  <si>
    <t>Instant Access Credit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</si>
</sst>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6" borderId="1" xfId="0" applyFill="1" applyBorder="1"/>
    <xf numFmtId="0" fontId="0" fillId="5" borderId="1" xfId="0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0" fillId="9" borderId="1" xfId="0" applyFill="1" applyBorder="1"/>
    <xf numFmtId="0" fontId="3" fillId="0" borderId="1" xfId="0" applyFont="1" applyBorder="1"/>
    <xf numFmtId="0" fontId="3" fillId="10" borderId="1" xfId="0" applyFont="1" applyFill="1" applyBorder="1"/>
    <xf numFmtId="0" fontId="0" fillId="0" borderId="1" xfId="0" applyBorder="1" applyAlignment="1">
      <alignment wrapText="1"/>
    </xf>
    <xf numFmtId="17" fontId="3" fillId="7" borderId="1" xfId="0" applyNumberFormat="1" applyFont="1" applyFill="1" applyBorder="1"/>
    <xf numFmtId="17" fontId="3" fillId="8" borderId="1" xfId="0" applyNumberFormat="1" applyFont="1" applyFill="1" applyBorder="1"/>
    <xf numFmtId="0" fontId="5" fillId="0" borderId="1" xfId="0" applyFont="1" applyBorder="1"/>
    <xf numFmtId="0" fontId="3" fillId="9" borderId="1" xfId="0" applyFont="1" applyFill="1" applyBorder="1"/>
    <xf numFmtId="17" fontId="3" fillId="9" borderId="1" xfId="0" applyNumberFormat="1" applyFont="1" applyFill="1" applyBorder="1"/>
    <xf numFmtId="0" fontId="4" fillId="9" borderId="1" xfId="0" applyFont="1" applyFill="1" applyBorder="1"/>
    <xf numFmtId="17" fontId="3" fillId="10" borderId="1" xfId="0" applyNumberFormat="1" applyFont="1" applyFill="1" applyBorder="1"/>
    <xf numFmtId="0" fontId="3" fillId="8" borderId="1" xfId="0" applyFont="1" applyFill="1" applyBorder="1" applyAlignment="1">
      <alignment wrapText="1"/>
    </xf>
    <xf numFmtId="0" fontId="4" fillId="7" borderId="1" xfId="0" applyFont="1" applyFill="1" applyBorder="1"/>
    <xf numFmtId="0" fontId="0" fillId="11" borderId="1" xfId="0" applyFill="1" applyBorder="1"/>
    <xf numFmtId="0" fontId="0" fillId="7" borderId="1" xfId="0" applyFill="1" applyBorder="1"/>
    <xf numFmtId="0" fontId="0" fillId="10" borderId="1" xfId="0" applyFill="1" applyBorder="1"/>
    <xf numFmtId="0" fontId="0" fillId="8" borderId="1" xfId="0" applyFill="1" applyBorder="1"/>
    <xf numFmtId="0" fontId="4" fillId="8" borderId="1" xfId="0" applyFont="1" applyFill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8" fillId="6" borderId="1" xfId="0" applyFont="1" applyFill="1" applyBorder="1"/>
    <xf numFmtId="0" fontId="7" fillId="9" borderId="1" xfId="0" applyFont="1" applyFill="1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7" fillId="0" borderId="13" xfId="0" applyFont="1" applyBorder="1"/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top"/>
    </xf>
    <xf numFmtId="0" fontId="0" fillId="7" borderId="0" xfId="0" applyFill="1"/>
    <xf numFmtId="0" fontId="5" fillId="9" borderId="1" xfId="0" applyFont="1" applyFill="1" applyBorder="1"/>
    <xf numFmtId="0" fontId="7" fillId="6" borderId="1" xfId="0" applyFont="1" applyFill="1" applyBorder="1"/>
    <xf numFmtId="0" fontId="0" fillId="0" borderId="14" xfId="0" applyBorder="1"/>
    <xf numFmtId="0" fontId="1" fillId="0" borderId="5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9" xfId="0" applyFont="1" applyBorder="1"/>
    <xf numFmtId="0" fontId="1" fillId="0" borderId="7" xfId="0" applyFont="1" applyBorder="1"/>
    <xf numFmtId="0" fontId="3" fillId="10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/>
    <xf numFmtId="0" fontId="5" fillId="4" borderId="1" xfId="0" applyFont="1" applyFill="1" applyBorder="1"/>
    <xf numFmtId="0" fontId="3" fillId="4" borderId="1" xfId="0" applyFont="1" applyFill="1" applyBorder="1"/>
    <xf numFmtId="0" fontId="1" fillId="9" borderId="1" xfId="0" applyFont="1" applyFill="1" applyBorder="1"/>
    <xf numFmtId="0" fontId="0" fillId="10" borderId="20" xfId="0" applyFill="1" applyBorder="1"/>
    <xf numFmtId="0" fontId="0" fillId="0" borderId="20" xfId="0" applyBorder="1"/>
    <xf numFmtId="0" fontId="0" fillId="0" borderId="22" xfId="0" applyBorder="1"/>
    <xf numFmtId="0" fontId="0" fillId="10" borderId="19" xfId="0" applyFill="1" applyBorder="1"/>
    <xf numFmtId="0" fontId="0" fillId="0" borderId="19" xfId="0" applyBorder="1"/>
    <xf numFmtId="0" fontId="0" fillId="9" borderId="22" xfId="0" applyFill="1" applyBorder="1"/>
    <xf numFmtId="0" fontId="9" fillId="4" borderId="1" xfId="0" applyFont="1" applyFill="1" applyBorder="1"/>
    <xf numFmtId="0" fontId="9" fillId="4" borderId="20" xfId="0" applyFont="1" applyFill="1" applyBorder="1"/>
    <xf numFmtId="0" fontId="9" fillId="9" borderId="22" xfId="0" applyFont="1" applyFill="1" applyBorder="1"/>
    <xf numFmtId="0" fontId="9" fillId="4" borderId="19" xfId="0" applyFont="1" applyFill="1" applyBorder="1"/>
    <xf numFmtId="0" fontId="0" fillId="0" borderId="24" xfId="0" applyBorder="1"/>
    <xf numFmtId="0" fontId="0" fillId="0" borderId="25" xfId="0" applyBorder="1"/>
    <xf numFmtId="0" fontId="1" fillId="9" borderId="26" xfId="0" applyFont="1" applyFill="1" applyBorder="1"/>
    <xf numFmtId="0" fontId="0" fillId="0" borderId="23" xfId="0" applyBorder="1"/>
    <xf numFmtId="0" fontId="1" fillId="0" borderId="26" xfId="0" applyFont="1" applyBorder="1"/>
    <xf numFmtId="0" fontId="3" fillId="10" borderId="24" xfId="0" applyFont="1" applyFill="1" applyBorder="1" applyAlignment="1">
      <alignment wrapText="1"/>
    </xf>
    <xf numFmtId="0" fontId="3" fillId="8" borderId="24" xfId="0" applyFont="1" applyFill="1" applyBorder="1"/>
    <xf numFmtId="0" fontId="3" fillId="8" borderId="25" xfId="0" applyFont="1" applyFill="1" applyBorder="1"/>
    <xf numFmtId="0" fontId="4" fillId="9" borderId="3" xfId="0" applyFont="1" applyFill="1" applyBorder="1"/>
    <xf numFmtId="0" fontId="0" fillId="12" borderId="16" xfId="0" applyFill="1" applyBorder="1"/>
    <xf numFmtId="0" fontId="3" fillId="10" borderId="27" xfId="0" applyFont="1" applyFill="1" applyBorder="1" applyAlignment="1">
      <alignment wrapText="1"/>
    </xf>
    <xf numFmtId="0" fontId="0" fillId="10" borderId="27" xfId="0" applyFill="1" applyBorder="1"/>
    <xf numFmtId="0" fontId="0" fillId="0" borderId="28" xfId="0" applyBorder="1"/>
    <xf numFmtId="0" fontId="0" fillId="10" borderId="29" xfId="0" applyFill="1" applyBorder="1"/>
    <xf numFmtId="0" fontId="0" fillId="0" borderId="30" xfId="0" applyBorder="1"/>
    <xf numFmtId="0" fontId="0" fillId="9" borderId="21" xfId="0" applyFill="1" applyBorder="1"/>
    <xf numFmtId="0" fontId="0" fillId="10" borderId="31" xfId="0" applyFill="1" applyBorder="1"/>
    <xf numFmtId="0" fontId="0" fillId="0" borderId="32" xfId="0" applyBorder="1"/>
    <xf numFmtId="0" fontId="1" fillId="0" borderId="2" xfId="0" applyFont="1" applyBorder="1"/>
    <xf numFmtId="0" fontId="1" fillId="0" borderId="11" xfId="0" applyFont="1" applyBorder="1"/>
    <xf numFmtId="0" fontId="1" fillId="0" borderId="17" xfId="0" applyFont="1" applyBorder="1"/>
    <xf numFmtId="0" fontId="10" fillId="10" borderId="28" xfId="0" applyFont="1" applyFill="1" applyBorder="1"/>
    <xf numFmtId="0" fontId="3" fillId="0" borderId="0" xfId="0" applyFont="1"/>
    <xf numFmtId="0" fontId="3" fillId="10" borderId="33" xfId="0" applyFont="1" applyFill="1" applyBorder="1" applyAlignment="1">
      <alignment wrapText="1"/>
    </xf>
    <xf numFmtId="0" fontId="1" fillId="0" borderId="13" xfId="0" applyFont="1" applyBorder="1"/>
    <xf numFmtId="0" fontId="1" fillId="0" borderId="34" xfId="0" applyFont="1" applyBorder="1"/>
    <xf numFmtId="0" fontId="1" fillId="4" borderId="1" xfId="0" applyFont="1" applyFill="1" applyBorder="1"/>
    <xf numFmtId="0" fontId="1" fillId="8" borderId="1" xfId="0" applyFont="1" applyFill="1" applyBorder="1"/>
    <xf numFmtId="0" fontId="1" fillId="10" borderId="1" xfId="0" applyFont="1" applyFill="1" applyBorder="1"/>
    <xf numFmtId="0" fontId="1" fillId="0" borderId="24" xfId="0" applyFont="1" applyBorder="1"/>
    <xf numFmtId="0" fontId="0" fillId="10" borderId="35" xfId="0" applyFill="1" applyBorder="1"/>
    <xf numFmtId="0" fontId="9" fillId="4" borderId="36" xfId="0" applyFont="1" applyFill="1" applyBorder="1"/>
    <xf numFmtId="0" fontId="0" fillId="10" borderId="36" xfId="0" applyFill="1" applyBorder="1"/>
    <xf numFmtId="0" fontId="0" fillId="0" borderId="36" xfId="0" applyBorder="1"/>
    <xf numFmtId="0" fontId="0" fillId="0" borderId="37" xfId="0" applyBorder="1"/>
    <xf numFmtId="0" fontId="3" fillId="13" borderId="0" xfId="0" applyFont="1" applyFill="1"/>
    <xf numFmtId="0" fontId="1" fillId="13" borderId="28" xfId="0" applyFont="1" applyFill="1" applyBorder="1"/>
    <xf numFmtId="0" fontId="4" fillId="13" borderId="6" xfId="0" applyFont="1" applyFill="1" applyBorder="1"/>
    <xf numFmtId="0" fontId="4" fillId="13" borderId="21" xfId="0" applyFont="1" applyFill="1" applyBorder="1"/>
    <xf numFmtId="0" fontId="1" fillId="13" borderId="10" xfId="0" applyFont="1" applyFill="1" applyBorder="1"/>
    <xf numFmtId="0" fontId="1" fillId="13" borderId="38" xfId="0" applyFont="1" applyFill="1" applyBorder="1"/>
    <xf numFmtId="0" fontId="0" fillId="9" borderId="27" xfId="0" applyFill="1" applyBorder="1"/>
    <xf numFmtId="0" fontId="6" fillId="8" borderId="23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12" borderId="6" xfId="0" applyFill="1" applyBorder="1"/>
    <xf numFmtId="0" fontId="0" fillId="12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36"/>
  <sheetViews>
    <sheetView tabSelected="1" zoomScale="96" workbookViewId="0">
      <pane ySplit="8" topLeftCell="A96" activePane="bottomLeft" state="frozen"/>
      <selection pane="bottomLeft" activeCell="J103" sqref="J103"/>
    </sheetView>
  </sheetViews>
  <sheetFormatPr defaultColWidth="9.1796875" defaultRowHeight="14.5" x14ac:dyDescent="0.35"/>
  <cols>
    <col min="1" max="1" width="10.26953125" style="1" customWidth="1"/>
    <col min="2" max="2" width="11.26953125" style="1" customWidth="1"/>
    <col min="3" max="3" width="17.81640625" style="1" customWidth="1"/>
    <col min="4" max="4" width="16.453125" style="1" customWidth="1"/>
    <col min="5" max="5" width="9.1796875" style="1"/>
    <col min="6" max="6" width="12.6328125" style="1" customWidth="1"/>
    <col min="7" max="8" width="9.1796875" style="1"/>
    <col min="9" max="9" width="9.81640625" style="1" customWidth="1"/>
    <col min="10" max="10" width="10.54296875" style="1" customWidth="1"/>
    <col min="11" max="11" width="7.453125" style="1" customWidth="1"/>
    <col min="12" max="13" width="8.81640625" style="1" customWidth="1"/>
    <col min="14" max="14" width="8.54296875" style="1" customWidth="1"/>
    <col min="15" max="15" width="8.26953125" style="1" customWidth="1"/>
    <col min="16" max="17" width="7.453125" style="1" customWidth="1"/>
    <col min="18" max="18" width="9.54296875" style="1" customWidth="1"/>
    <col min="19" max="19" width="8.54296875" style="1" customWidth="1"/>
    <col min="20" max="26" width="7.453125" style="1" customWidth="1"/>
    <col min="27" max="27" width="8.7265625" style="1" customWidth="1"/>
    <col min="28" max="28" width="8.26953125" style="1" customWidth="1"/>
    <col min="29" max="29" width="7.453125" style="1" customWidth="1"/>
    <col min="30" max="30" width="10.54296875" style="1" customWidth="1"/>
    <col min="31" max="31" width="8.453125" style="1" customWidth="1"/>
    <col min="32" max="33" width="7.453125" style="1" customWidth="1"/>
    <col min="34" max="34" width="11.453125" style="1" customWidth="1"/>
    <col min="35" max="35" width="11" style="1" customWidth="1"/>
    <col min="36" max="36" width="7.453125" style="1" customWidth="1"/>
    <col min="37" max="37" width="10.26953125" style="1" customWidth="1"/>
    <col min="38" max="39" width="7.54296875" style="1" customWidth="1"/>
    <col min="40" max="40" width="7.453125" style="1" customWidth="1"/>
    <col min="41" max="43" width="8.453125" style="1" customWidth="1"/>
    <col min="44" max="44" width="7.453125" style="1" customWidth="1"/>
    <col min="45" max="45" width="9.81640625" style="1" customWidth="1"/>
    <col min="46" max="16384" width="9.1796875" style="1"/>
  </cols>
  <sheetData>
    <row r="1" spans="1:46" x14ac:dyDescent="0.35">
      <c r="A1" s="128" t="s">
        <v>0</v>
      </c>
      <c r="B1" s="128"/>
      <c r="C1" s="128"/>
    </row>
    <row r="2" spans="1:46" x14ac:dyDescent="0.35">
      <c r="A2" s="128" t="s">
        <v>113</v>
      </c>
      <c r="B2" s="128"/>
    </row>
    <row r="4" spans="1:46" x14ac:dyDescent="0.35">
      <c r="A4" s="125" t="s">
        <v>1</v>
      </c>
      <c r="B4" s="125"/>
      <c r="C4" s="125"/>
      <c r="D4" s="125"/>
      <c r="E4" s="125"/>
      <c r="F4" s="125"/>
      <c r="G4" s="125"/>
      <c r="H4" s="125"/>
      <c r="I4" s="125"/>
      <c r="J4" s="126" t="s">
        <v>9</v>
      </c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7" t="s">
        <v>27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1"/>
    </row>
    <row r="5" spans="1:46" ht="43" x14ac:dyDescent="0.3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8</v>
      </c>
      <c r="G5" s="1" t="s">
        <v>7</v>
      </c>
      <c r="H5" s="1" t="s">
        <v>47</v>
      </c>
      <c r="I5" s="1" t="s">
        <v>74</v>
      </c>
      <c r="J5" s="3" t="s">
        <v>34</v>
      </c>
      <c r="K5" s="3" t="s">
        <v>10</v>
      </c>
      <c r="L5" s="4" t="s">
        <v>11</v>
      </c>
      <c r="M5" s="4" t="s">
        <v>12</v>
      </c>
      <c r="N5" s="3" t="s">
        <v>13</v>
      </c>
      <c r="O5" s="3" t="s">
        <v>35</v>
      </c>
      <c r="P5" s="3" t="s">
        <v>14</v>
      </c>
      <c r="Q5" s="4" t="s">
        <v>15</v>
      </c>
      <c r="R5" s="4" t="s">
        <v>16</v>
      </c>
      <c r="S5" s="4" t="s">
        <v>17</v>
      </c>
      <c r="T5" s="4" t="s">
        <v>37</v>
      </c>
      <c r="U5" s="4" t="s">
        <v>18</v>
      </c>
      <c r="V5" s="4" t="s">
        <v>19</v>
      </c>
      <c r="W5" s="4" t="s">
        <v>43</v>
      </c>
      <c r="X5" s="4" t="s">
        <v>20</v>
      </c>
      <c r="Y5" s="3" t="s">
        <v>21</v>
      </c>
      <c r="Z5" s="4" t="s">
        <v>22</v>
      </c>
      <c r="AA5" s="3" t="s">
        <v>23</v>
      </c>
      <c r="AB5" s="3" t="s">
        <v>24</v>
      </c>
      <c r="AC5" s="3" t="s">
        <v>87</v>
      </c>
      <c r="AD5" s="3" t="s">
        <v>50</v>
      </c>
      <c r="AE5" s="3" t="s">
        <v>65</v>
      </c>
      <c r="AF5" s="3" t="s">
        <v>45</v>
      </c>
      <c r="AG5" s="3" t="s">
        <v>139</v>
      </c>
      <c r="AH5" s="4" t="s">
        <v>25</v>
      </c>
      <c r="AI5" s="3" t="s">
        <v>26</v>
      </c>
      <c r="AJ5" s="5" t="s">
        <v>28</v>
      </c>
      <c r="AK5" s="6" t="s">
        <v>29</v>
      </c>
      <c r="AL5" s="6" t="s">
        <v>49</v>
      </c>
      <c r="AM5" s="6" t="s">
        <v>108</v>
      </c>
      <c r="AN5" s="6" t="s">
        <v>36</v>
      </c>
      <c r="AO5" s="5" t="s">
        <v>30</v>
      </c>
      <c r="AP5" s="6" t="s">
        <v>71</v>
      </c>
      <c r="AQ5" s="6" t="s">
        <v>316</v>
      </c>
      <c r="AR5" s="6" t="s">
        <v>31</v>
      </c>
      <c r="AS5" s="6" t="s">
        <v>32</v>
      </c>
      <c r="AT5" s="48" t="s">
        <v>147</v>
      </c>
    </row>
    <row r="6" spans="1:46" x14ac:dyDescent="0.35">
      <c r="A6" s="1" t="s">
        <v>58</v>
      </c>
      <c r="T6" s="1">
        <v>184</v>
      </c>
      <c r="Z6" s="1">
        <v>1600</v>
      </c>
      <c r="AA6" s="1">
        <v>5476</v>
      </c>
      <c r="AB6" s="1">
        <v>2423</v>
      </c>
      <c r="AC6" s="1">
        <v>250</v>
      </c>
      <c r="AD6" s="1">
        <v>13430</v>
      </c>
      <c r="AE6" s="1">
        <v>2195</v>
      </c>
      <c r="AI6" s="1">
        <f>SUM(J6:AF6)</f>
        <v>25558</v>
      </c>
      <c r="AL6" s="1">
        <v>13430</v>
      </c>
      <c r="AM6" s="1">
        <v>2195</v>
      </c>
    </row>
    <row r="7" spans="1:46" x14ac:dyDescent="0.35">
      <c r="A7" s="7" t="s">
        <v>33</v>
      </c>
      <c r="B7" s="7"/>
      <c r="C7" s="7"/>
      <c r="D7" s="7"/>
      <c r="E7" s="7"/>
      <c r="F7" s="7"/>
      <c r="G7" s="7"/>
      <c r="H7" s="7"/>
      <c r="I7" s="7"/>
      <c r="J7" s="49">
        <v>5100</v>
      </c>
      <c r="K7" s="49">
        <v>125</v>
      </c>
      <c r="L7" s="49">
        <v>275</v>
      </c>
      <c r="M7" s="49">
        <v>35</v>
      </c>
      <c r="N7" s="49">
        <v>275</v>
      </c>
      <c r="O7" s="49">
        <v>650</v>
      </c>
      <c r="P7" s="49">
        <v>185</v>
      </c>
      <c r="Q7" s="49">
        <v>650</v>
      </c>
      <c r="R7" s="49">
        <v>160</v>
      </c>
      <c r="S7" s="49">
        <v>72</v>
      </c>
      <c r="T7" s="49"/>
      <c r="U7" s="49">
        <v>480</v>
      </c>
      <c r="V7" s="49">
        <v>500</v>
      </c>
      <c r="W7" s="49">
        <v>0</v>
      </c>
      <c r="X7" s="49">
        <v>500</v>
      </c>
      <c r="Y7" s="49">
        <v>250</v>
      </c>
      <c r="Z7" s="49">
        <v>400</v>
      </c>
      <c r="AA7" s="49">
        <v>750</v>
      </c>
      <c r="AB7" s="49"/>
      <c r="AC7" s="49">
        <v>500</v>
      </c>
      <c r="AD7" s="49"/>
      <c r="AE7" s="49"/>
      <c r="AF7" s="49">
        <v>500</v>
      </c>
      <c r="AG7" s="31"/>
      <c r="AH7" s="7"/>
      <c r="AI7" s="7">
        <f t="shared" ref="AI7:AI18" si="0">SUM(J7:AH7)</f>
        <v>11407</v>
      </c>
      <c r="AJ7" s="7">
        <v>11350</v>
      </c>
      <c r="AK7" s="7"/>
      <c r="AL7" s="7"/>
      <c r="AM7" s="7"/>
      <c r="AN7" s="7">
        <v>75</v>
      </c>
      <c r="AO7" s="7"/>
      <c r="AP7" s="7"/>
      <c r="AQ7" s="7"/>
      <c r="AR7" s="7"/>
      <c r="AS7" s="24"/>
      <c r="AT7" s="1">
        <v>10925</v>
      </c>
    </row>
    <row r="8" spans="1:46" x14ac:dyDescent="0.35">
      <c r="A8" s="11" t="s">
        <v>66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8">
        <v>150</v>
      </c>
      <c r="O8" s="48"/>
      <c r="P8" s="48"/>
      <c r="Q8" s="48"/>
      <c r="R8" s="48"/>
      <c r="S8" s="48"/>
      <c r="T8" s="48"/>
      <c r="U8" s="48"/>
      <c r="V8" s="48"/>
      <c r="W8" s="48"/>
      <c r="X8" s="48"/>
      <c r="Y8" s="48">
        <v>200</v>
      </c>
      <c r="Z8" s="48">
        <v>400</v>
      </c>
      <c r="AA8" s="48">
        <v>150</v>
      </c>
      <c r="AB8" s="48"/>
      <c r="AC8" s="48">
        <v>500</v>
      </c>
      <c r="AD8" s="11"/>
      <c r="AE8" s="11"/>
      <c r="AF8" s="11"/>
      <c r="AG8" s="11"/>
      <c r="AH8" s="11"/>
      <c r="AI8" s="48">
        <f t="shared" si="0"/>
        <v>1400</v>
      </c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6" x14ac:dyDescent="0.35">
      <c r="A9" s="1" t="s">
        <v>112</v>
      </c>
      <c r="B9" s="1" t="s">
        <v>59</v>
      </c>
      <c r="I9" s="1">
        <v>479.25</v>
      </c>
      <c r="AI9" s="1">
        <f t="shared" si="0"/>
        <v>0</v>
      </c>
      <c r="AS9" s="11"/>
    </row>
    <row r="10" spans="1:46" x14ac:dyDescent="0.35">
      <c r="A10" s="1" t="s">
        <v>114</v>
      </c>
      <c r="B10" s="1" t="s">
        <v>115</v>
      </c>
      <c r="C10" s="1" t="s">
        <v>116</v>
      </c>
      <c r="D10" s="1" t="s">
        <v>117</v>
      </c>
      <c r="E10" s="1" t="s">
        <v>165</v>
      </c>
      <c r="F10" s="1">
        <v>28.6</v>
      </c>
      <c r="I10" s="1">
        <v>450.65</v>
      </c>
      <c r="J10" s="1">
        <v>28.6</v>
      </c>
      <c r="AI10" s="1">
        <f t="shared" si="0"/>
        <v>28.6</v>
      </c>
      <c r="AS10" s="1">
        <f>SUM(AJ10:AR10)</f>
        <v>0</v>
      </c>
    </row>
    <row r="11" spans="1:46" x14ac:dyDescent="0.35">
      <c r="A11" s="1" t="s">
        <v>118</v>
      </c>
      <c r="B11" s="1" t="s">
        <v>119</v>
      </c>
      <c r="C11" s="1" t="s">
        <v>120</v>
      </c>
      <c r="D11" s="1" t="s">
        <v>28</v>
      </c>
      <c r="E11" s="1" t="s">
        <v>166</v>
      </c>
      <c r="G11" s="1">
        <v>5675</v>
      </c>
      <c r="I11" s="1">
        <v>6125.65</v>
      </c>
      <c r="AI11" s="1">
        <f t="shared" si="0"/>
        <v>0</v>
      </c>
      <c r="AJ11" s="1">
        <v>5675</v>
      </c>
      <c r="AS11" s="1">
        <f t="shared" ref="AS11:AS99" si="1">SUM(AJ11:AR11)</f>
        <v>5675</v>
      </c>
    </row>
    <row r="12" spans="1:46" x14ac:dyDescent="0.35">
      <c r="A12" s="1" t="s">
        <v>121</v>
      </c>
      <c r="B12" s="1" t="s">
        <v>122</v>
      </c>
      <c r="C12" s="1" t="s">
        <v>123</v>
      </c>
      <c r="E12" s="1" t="s">
        <v>167</v>
      </c>
      <c r="H12" s="1">
        <v>4500</v>
      </c>
      <c r="I12" s="1">
        <v>1625.65</v>
      </c>
      <c r="AI12" s="1">
        <f t="shared" si="0"/>
        <v>0</v>
      </c>
      <c r="AS12" s="1">
        <f t="shared" si="1"/>
        <v>0</v>
      </c>
    </row>
    <row r="13" spans="1:46" x14ac:dyDescent="0.35">
      <c r="A13" s="1" t="s">
        <v>121</v>
      </c>
      <c r="B13" s="1" t="s">
        <v>124</v>
      </c>
      <c r="C13" s="1" t="s">
        <v>125</v>
      </c>
      <c r="D13" s="1" t="s">
        <v>126</v>
      </c>
      <c r="E13" s="1" t="s">
        <v>165</v>
      </c>
      <c r="F13" s="1">
        <v>6</v>
      </c>
      <c r="I13" s="2">
        <v>1619.65</v>
      </c>
      <c r="S13" s="1">
        <v>6</v>
      </c>
      <c r="AI13" s="1">
        <f t="shared" si="0"/>
        <v>6</v>
      </c>
      <c r="AS13" s="1">
        <f t="shared" si="1"/>
        <v>0</v>
      </c>
    </row>
    <row r="14" spans="1:46" x14ac:dyDescent="0.35">
      <c r="A14" s="1" t="s">
        <v>128</v>
      </c>
      <c r="B14" s="1" t="s">
        <v>115</v>
      </c>
      <c r="C14" s="1" t="s">
        <v>129</v>
      </c>
      <c r="D14" s="29" t="s">
        <v>130</v>
      </c>
      <c r="E14" s="1" t="s">
        <v>165</v>
      </c>
      <c r="F14" s="1">
        <v>91.13</v>
      </c>
      <c r="I14" s="1">
        <v>1528.52</v>
      </c>
      <c r="K14" s="1">
        <v>51.41</v>
      </c>
      <c r="N14" s="1">
        <v>20.6</v>
      </c>
      <c r="V14" s="1">
        <v>3.93</v>
      </c>
      <c r="AH14" s="1">
        <v>15.19</v>
      </c>
      <c r="AI14" s="1">
        <f t="shared" si="0"/>
        <v>91.13</v>
      </c>
      <c r="AS14" s="1">
        <f t="shared" si="1"/>
        <v>0</v>
      </c>
    </row>
    <row r="15" spans="1:46" x14ac:dyDescent="0.35">
      <c r="A15" s="1" t="s">
        <v>128</v>
      </c>
      <c r="B15" s="1" t="s">
        <v>115</v>
      </c>
      <c r="C15" s="1" t="s">
        <v>129</v>
      </c>
      <c r="D15" s="1" t="s">
        <v>131</v>
      </c>
      <c r="E15" s="1" t="s">
        <v>190</v>
      </c>
      <c r="F15" s="1">
        <v>300.64999999999998</v>
      </c>
      <c r="I15" s="1">
        <v>1227.8699999999999</v>
      </c>
      <c r="J15" s="1">
        <v>300.64999999999998</v>
      </c>
      <c r="AI15" s="1">
        <f t="shared" si="0"/>
        <v>300.64999999999998</v>
      </c>
      <c r="AS15" s="1">
        <f t="shared" si="1"/>
        <v>0</v>
      </c>
    </row>
    <row r="16" spans="1:46" x14ac:dyDescent="0.35">
      <c r="A16" s="1" t="s">
        <v>132</v>
      </c>
      <c r="B16" s="1" t="s">
        <v>133</v>
      </c>
      <c r="C16" s="1" t="s">
        <v>116</v>
      </c>
      <c r="D16" s="1" t="s">
        <v>117</v>
      </c>
      <c r="E16" s="1" t="s">
        <v>190</v>
      </c>
      <c r="F16" s="1">
        <v>75</v>
      </c>
      <c r="I16" s="1">
        <v>1152.8699999999999</v>
      </c>
      <c r="J16" s="1">
        <v>75</v>
      </c>
      <c r="AI16" s="1">
        <f t="shared" si="0"/>
        <v>75</v>
      </c>
      <c r="AS16" s="1">
        <f t="shared" si="1"/>
        <v>0</v>
      </c>
    </row>
    <row r="17" spans="1:45" x14ac:dyDescent="0.35">
      <c r="A17" s="1" t="s">
        <v>135</v>
      </c>
      <c r="B17" s="1" t="s">
        <v>122</v>
      </c>
      <c r="C17" s="1" t="s">
        <v>134</v>
      </c>
      <c r="E17" s="1" t="s">
        <v>193</v>
      </c>
      <c r="H17" s="1">
        <v>5500</v>
      </c>
      <c r="I17" s="1">
        <v>6652.87</v>
      </c>
      <c r="AI17" s="1">
        <f t="shared" si="0"/>
        <v>0</v>
      </c>
      <c r="AS17" s="1">
        <f t="shared" si="1"/>
        <v>0</v>
      </c>
    </row>
    <row r="18" spans="1:45" x14ac:dyDescent="0.35">
      <c r="A18" s="1" t="s">
        <v>136</v>
      </c>
      <c r="B18" s="1" t="s">
        <v>133</v>
      </c>
      <c r="C18" s="1" t="s">
        <v>137</v>
      </c>
      <c r="D18" s="1" t="s">
        <v>138</v>
      </c>
      <c r="E18" s="1" t="s">
        <v>164</v>
      </c>
      <c r="F18" s="1">
        <v>5064</v>
      </c>
      <c r="AD18" s="1">
        <v>4220</v>
      </c>
      <c r="AH18" s="1">
        <v>844</v>
      </c>
      <c r="AI18" s="1">
        <f t="shared" si="0"/>
        <v>5064</v>
      </c>
      <c r="AS18" s="1">
        <f t="shared" si="1"/>
        <v>0</v>
      </c>
    </row>
    <row r="19" spans="1:45" x14ac:dyDescent="0.35">
      <c r="A19" s="1" t="s">
        <v>136</v>
      </c>
      <c r="B19" s="1" t="s">
        <v>133</v>
      </c>
      <c r="C19" s="1" t="s">
        <v>137</v>
      </c>
      <c r="D19" s="1" t="s">
        <v>148</v>
      </c>
      <c r="E19" s="1" t="s">
        <v>164</v>
      </c>
      <c r="F19" s="1">
        <v>252</v>
      </c>
      <c r="I19" s="1">
        <v>1336.87</v>
      </c>
      <c r="AG19" s="1">
        <v>252</v>
      </c>
      <c r="AI19" s="1">
        <v>252</v>
      </c>
      <c r="AS19" s="1">
        <f t="shared" si="1"/>
        <v>0</v>
      </c>
    </row>
    <row r="20" spans="1:45" x14ac:dyDescent="0.35">
      <c r="A20" s="1" t="s">
        <v>136</v>
      </c>
      <c r="B20" s="1" t="s">
        <v>133</v>
      </c>
      <c r="C20" s="1" t="s">
        <v>140</v>
      </c>
      <c r="D20" s="1" t="s">
        <v>141</v>
      </c>
      <c r="E20" s="1" t="s">
        <v>164</v>
      </c>
      <c r="F20" s="1">
        <v>15</v>
      </c>
      <c r="I20" s="1">
        <v>1321.87</v>
      </c>
      <c r="P20" s="1">
        <v>15</v>
      </c>
      <c r="AI20" s="1">
        <f t="shared" ref="AI20:AI51" si="2">SUM(J20:AH20)</f>
        <v>15</v>
      </c>
      <c r="AS20" s="1">
        <f t="shared" si="1"/>
        <v>0</v>
      </c>
    </row>
    <row r="21" spans="1:45" x14ac:dyDescent="0.35">
      <c r="A21" s="1" t="s">
        <v>136</v>
      </c>
      <c r="B21" s="1" t="s">
        <v>133</v>
      </c>
      <c r="C21" s="1" t="s">
        <v>142</v>
      </c>
      <c r="D21" s="1" t="s">
        <v>143</v>
      </c>
      <c r="E21" s="1" t="s">
        <v>164</v>
      </c>
      <c r="F21" s="1">
        <v>149.4</v>
      </c>
      <c r="I21" s="1">
        <v>1172.47</v>
      </c>
      <c r="R21" s="1">
        <v>149.4</v>
      </c>
      <c r="AI21" s="1">
        <f t="shared" si="2"/>
        <v>149.4</v>
      </c>
      <c r="AS21" s="1">
        <f t="shared" si="1"/>
        <v>0</v>
      </c>
    </row>
    <row r="22" spans="1:45" x14ac:dyDescent="0.35">
      <c r="A22" s="1" t="s">
        <v>144</v>
      </c>
      <c r="B22" s="1" t="s">
        <v>133</v>
      </c>
      <c r="C22" s="1" t="s">
        <v>145</v>
      </c>
      <c r="D22" s="1" t="s">
        <v>146</v>
      </c>
      <c r="E22" s="1" t="s">
        <v>192</v>
      </c>
      <c r="G22" s="1">
        <v>252</v>
      </c>
      <c r="I22" s="1">
        <v>1424.47</v>
      </c>
      <c r="AI22" s="1">
        <f t="shared" si="2"/>
        <v>0</v>
      </c>
      <c r="AR22" s="1">
        <v>252</v>
      </c>
      <c r="AS22" s="1">
        <f t="shared" si="1"/>
        <v>252</v>
      </c>
    </row>
    <row r="23" spans="1:45" x14ac:dyDescent="0.35">
      <c r="A23" s="1" t="s">
        <v>149</v>
      </c>
      <c r="B23" s="1" t="s">
        <v>124</v>
      </c>
      <c r="C23" s="1" t="s">
        <v>150</v>
      </c>
      <c r="D23" s="1" t="s">
        <v>126</v>
      </c>
      <c r="E23" s="1" t="s">
        <v>190</v>
      </c>
      <c r="F23" s="1">
        <v>6</v>
      </c>
      <c r="I23" s="1">
        <v>1418.47</v>
      </c>
      <c r="S23" s="1">
        <v>6</v>
      </c>
      <c r="AI23" s="1">
        <f t="shared" si="2"/>
        <v>6</v>
      </c>
      <c r="AS23" s="1">
        <f t="shared" si="1"/>
        <v>0</v>
      </c>
    </row>
    <row r="24" spans="1:45" x14ac:dyDescent="0.35">
      <c r="A24" s="1" t="s">
        <v>151</v>
      </c>
      <c r="B24" s="1" t="s">
        <v>133</v>
      </c>
      <c r="C24" s="1" t="s">
        <v>129</v>
      </c>
      <c r="D24" s="1" t="s">
        <v>152</v>
      </c>
      <c r="E24" s="30" t="s">
        <v>191</v>
      </c>
      <c r="F24" s="1">
        <v>24.71</v>
      </c>
      <c r="I24" s="1">
        <v>1393.76</v>
      </c>
      <c r="K24" s="1">
        <v>20.59</v>
      </c>
      <c r="AH24" s="1">
        <v>4.12</v>
      </c>
      <c r="AI24" s="1">
        <f t="shared" si="2"/>
        <v>24.71</v>
      </c>
      <c r="AS24" s="1">
        <f t="shared" si="1"/>
        <v>0</v>
      </c>
    </row>
    <row r="25" spans="1:45" x14ac:dyDescent="0.35">
      <c r="A25" s="1" t="s">
        <v>151</v>
      </c>
      <c r="B25" s="1" t="s">
        <v>133</v>
      </c>
      <c r="C25" s="1" t="s">
        <v>129</v>
      </c>
      <c r="D25" s="1" t="s">
        <v>153</v>
      </c>
      <c r="E25" s="1" t="s">
        <v>190</v>
      </c>
      <c r="F25" s="1">
        <v>334.19</v>
      </c>
      <c r="I25" s="1">
        <v>1059.57</v>
      </c>
      <c r="J25" s="1">
        <v>334.19</v>
      </c>
      <c r="AI25" s="1">
        <f t="shared" si="2"/>
        <v>334.19</v>
      </c>
      <c r="AS25" s="1">
        <f t="shared" si="1"/>
        <v>0</v>
      </c>
    </row>
    <row r="26" spans="1:45" x14ac:dyDescent="0.35">
      <c r="A26" s="1" t="s">
        <v>151</v>
      </c>
      <c r="B26" s="1" t="s">
        <v>133</v>
      </c>
      <c r="C26" s="1" t="s">
        <v>154</v>
      </c>
      <c r="D26" s="1" t="s">
        <v>155</v>
      </c>
      <c r="E26" s="1" t="s">
        <v>191</v>
      </c>
      <c r="F26" s="1">
        <v>12.99</v>
      </c>
      <c r="I26" s="1">
        <v>1046.58</v>
      </c>
      <c r="V26" s="1">
        <v>10.82</v>
      </c>
      <c r="AH26" s="1">
        <v>2.17</v>
      </c>
      <c r="AI26" s="1">
        <f t="shared" si="2"/>
        <v>12.99</v>
      </c>
      <c r="AS26" s="1">
        <f t="shared" si="1"/>
        <v>0</v>
      </c>
    </row>
    <row r="27" spans="1:45" x14ac:dyDescent="0.35">
      <c r="A27" s="1" t="s">
        <v>156</v>
      </c>
      <c r="B27" s="1" t="s">
        <v>133</v>
      </c>
      <c r="C27" s="1" t="s">
        <v>116</v>
      </c>
      <c r="D27" s="1" t="s">
        <v>117</v>
      </c>
      <c r="E27" s="1" t="s">
        <v>190</v>
      </c>
      <c r="F27" s="1">
        <v>83.72</v>
      </c>
      <c r="I27" s="1">
        <v>962.86</v>
      </c>
      <c r="J27" s="1">
        <v>83.72</v>
      </c>
      <c r="AI27" s="1">
        <f t="shared" si="2"/>
        <v>83.72</v>
      </c>
      <c r="AS27" s="1">
        <f t="shared" si="1"/>
        <v>0</v>
      </c>
    </row>
    <row r="28" spans="1:45" x14ac:dyDescent="0.35">
      <c r="A28" s="1" t="s">
        <v>157</v>
      </c>
      <c r="B28" s="1" t="s">
        <v>124</v>
      </c>
      <c r="C28" s="1" t="s">
        <v>116</v>
      </c>
      <c r="D28" s="14" t="s">
        <v>158</v>
      </c>
      <c r="E28" s="1" t="s">
        <v>192</v>
      </c>
      <c r="G28" s="1">
        <v>1792.17</v>
      </c>
      <c r="I28" s="1">
        <v>2755.03</v>
      </c>
      <c r="AI28" s="1">
        <f t="shared" si="2"/>
        <v>0</v>
      </c>
      <c r="AK28" s="1">
        <v>1507.81</v>
      </c>
      <c r="AL28" s="1">
        <v>284.36</v>
      </c>
      <c r="AS28" s="1">
        <f t="shared" si="1"/>
        <v>1792.17</v>
      </c>
    </row>
    <row r="29" spans="1:45" x14ac:dyDescent="0.35">
      <c r="A29" s="1" t="s">
        <v>157</v>
      </c>
      <c r="B29" s="1" t="s">
        <v>122</v>
      </c>
      <c r="C29" s="1" t="s">
        <v>123</v>
      </c>
      <c r="D29" s="14"/>
      <c r="E29" s="1" t="s">
        <v>193</v>
      </c>
      <c r="H29" s="1">
        <v>2000</v>
      </c>
      <c r="I29" s="1">
        <v>755.03</v>
      </c>
      <c r="AI29" s="1">
        <f t="shared" si="2"/>
        <v>0</v>
      </c>
      <c r="AS29" s="1">
        <f t="shared" si="1"/>
        <v>0</v>
      </c>
    </row>
    <row r="30" spans="1:45" x14ac:dyDescent="0.35">
      <c r="A30" s="1" t="s">
        <v>172</v>
      </c>
      <c r="B30" s="1" t="s">
        <v>122</v>
      </c>
      <c r="C30" s="1" t="s">
        <v>134</v>
      </c>
      <c r="D30" s="14"/>
      <c r="E30" s="1" t="s">
        <v>193</v>
      </c>
      <c r="H30" s="1">
        <v>1000</v>
      </c>
      <c r="I30" s="2">
        <v>1755.03</v>
      </c>
      <c r="AI30" s="1">
        <f t="shared" si="2"/>
        <v>0</v>
      </c>
      <c r="AS30" s="1">
        <f t="shared" si="1"/>
        <v>0</v>
      </c>
    </row>
    <row r="31" spans="1:45" x14ac:dyDescent="0.35">
      <c r="A31" s="1" t="s">
        <v>168</v>
      </c>
      <c r="B31" s="1" t="s">
        <v>133</v>
      </c>
      <c r="C31" s="1" t="s">
        <v>169</v>
      </c>
      <c r="D31" s="14" t="s">
        <v>153</v>
      </c>
      <c r="E31" s="1" t="s">
        <v>190</v>
      </c>
      <c r="F31" s="1">
        <v>317.32</v>
      </c>
      <c r="I31" s="1">
        <v>1437.71</v>
      </c>
      <c r="J31" s="1">
        <v>317.32</v>
      </c>
      <c r="AI31" s="1">
        <f t="shared" si="2"/>
        <v>317.32</v>
      </c>
      <c r="AS31" s="1">
        <f t="shared" si="1"/>
        <v>0</v>
      </c>
    </row>
    <row r="32" spans="1:45" x14ac:dyDescent="0.35">
      <c r="A32" s="1" t="s">
        <v>168</v>
      </c>
      <c r="B32" s="1" t="s">
        <v>171</v>
      </c>
      <c r="C32" s="1" t="s">
        <v>125</v>
      </c>
      <c r="D32" s="14" t="s">
        <v>126</v>
      </c>
      <c r="E32" s="1" t="s">
        <v>190</v>
      </c>
      <c r="F32" s="1">
        <v>6</v>
      </c>
      <c r="I32" s="1">
        <v>1431.71</v>
      </c>
      <c r="S32" s="1">
        <v>6</v>
      </c>
      <c r="AI32" s="1">
        <f t="shared" si="2"/>
        <v>6</v>
      </c>
      <c r="AS32" s="1">
        <f t="shared" si="1"/>
        <v>0</v>
      </c>
    </row>
    <row r="33" spans="1:45" x14ac:dyDescent="0.35">
      <c r="A33" s="1" t="s">
        <v>173</v>
      </c>
      <c r="B33" s="1" t="s">
        <v>122</v>
      </c>
      <c r="C33" s="1" t="s">
        <v>187</v>
      </c>
      <c r="D33" s="14"/>
      <c r="E33" s="1" t="s">
        <v>217</v>
      </c>
      <c r="H33" s="1">
        <v>4000</v>
      </c>
      <c r="I33" s="1">
        <v>5431.71</v>
      </c>
      <c r="AI33" s="1">
        <f t="shared" si="2"/>
        <v>0</v>
      </c>
      <c r="AS33" s="1">
        <f t="shared" si="1"/>
        <v>0</v>
      </c>
    </row>
    <row r="34" spans="1:45" x14ac:dyDescent="0.35">
      <c r="A34" s="1" t="s">
        <v>170</v>
      </c>
      <c r="B34" s="1" t="s">
        <v>133</v>
      </c>
      <c r="C34" s="1" t="s">
        <v>116</v>
      </c>
      <c r="D34" s="14" t="s">
        <v>117</v>
      </c>
      <c r="E34" s="1" t="s">
        <v>190</v>
      </c>
      <c r="F34" s="1">
        <v>79.400000000000006</v>
      </c>
      <c r="I34" s="1">
        <v>5352.31</v>
      </c>
      <c r="J34" s="1">
        <v>79.400000000000006</v>
      </c>
      <c r="AI34" s="1">
        <f t="shared" si="2"/>
        <v>79.400000000000006</v>
      </c>
      <c r="AS34" s="1">
        <f t="shared" si="1"/>
        <v>0</v>
      </c>
    </row>
    <row r="35" spans="1:45" x14ac:dyDescent="0.35">
      <c r="A35" s="1" t="s">
        <v>175</v>
      </c>
      <c r="B35" s="1" t="s">
        <v>133</v>
      </c>
      <c r="C35" s="1" t="s">
        <v>140</v>
      </c>
      <c r="D35" s="14" t="s">
        <v>176</v>
      </c>
      <c r="E35" s="1" t="s">
        <v>189</v>
      </c>
      <c r="F35" s="1">
        <v>15</v>
      </c>
      <c r="I35" s="1">
        <v>5337.31</v>
      </c>
      <c r="P35" s="1">
        <v>15</v>
      </c>
      <c r="AI35" s="1">
        <f t="shared" si="2"/>
        <v>15</v>
      </c>
      <c r="AS35" s="1">
        <f t="shared" si="1"/>
        <v>0</v>
      </c>
    </row>
    <row r="36" spans="1:45" x14ac:dyDescent="0.35">
      <c r="A36" s="1" t="s">
        <v>175</v>
      </c>
      <c r="B36" s="1" t="s">
        <v>177</v>
      </c>
      <c r="C36" s="1" t="s">
        <v>178</v>
      </c>
      <c r="D36" s="1" t="s">
        <v>179</v>
      </c>
      <c r="E36" s="1" t="s">
        <v>189</v>
      </c>
      <c r="F36" s="1">
        <v>330</v>
      </c>
      <c r="I36" s="1">
        <v>5007.3100000000004</v>
      </c>
      <c r="L36" s="1">
        <v>275</v>
      </c>
      <c r="AH36" s="1">
        <v>55</v>
      </c>
      <c r="AI36" s="1">
        <f t="shared" si="2"/>
        <v>330</v>
      </c>
      <c r="AS36" s="1">
        <f t="shared" si="1"/>
        <v>0</v>
      </c>
    </row>
    <row r="37" spans="1:45" x14ac:dyDescent="0.35">
      <c r="A37" s="1" t="s">
        <v>175</v>
      </c>
      <c r="B37" s="1" t="s">
        <v>177</v>
      </c>
      <c r="C37" s="1" t="s">
        <v>142</v>
      </c>
      <c r="D37" s="1" t="s">
        <v>180</v>
      </c>
      <c r="E37" s="1" t="s">
        <v>189</v>
      </c>
      <c r="F37" s="1">
        <v>15</v>
      </c>
      <c r="I37" s="1">
        <v>4992.3100000000004</v>
      </c>
      <c r="R37" s="1">
        <v>15</v>
      </c>
      <c r="AI37" s="1">
        <f t="shared" si="2"/>
        <v>15</v>
      </c>
      <c r="AS37" s="1">
        <f t="shared" si="1"/>
        <v>0</v>
      </c>
    </row>
    <row r="38" spans="1:45" x14ac:dyDescent="0.35">
      <c r="A38" s="1" t="s">
        <v>175</v>
      </c>
      <c r="B38" s="1" t="s">
        <v>115</v>
      </c>
      <c r="C38" s="1" t="s">
        <v>129</v>
      </c>
      <c r="D38" s="1" t="s">
        <v>181</v>
      </c>
      <c r="E38" s="1" t="s">
        <v>189</v>
      </c>
      <c r="F38" s="1">
        <v>12.36</v>
      </c>
      <c r="I38" s="1">
        <v>4979.95</v>
      </c>
      <c r="N38" s="1">
        <v>10.3</v>
      </c>
      <c r="AH38" s="1">
        <v>2.06</v>
      </c>
      <c r="AI38" s="1">
        <f t="shared" si="2"/>
        <v>12.360000000000001</v>
      </c>
      <c r="AS38" s="1">
        <f t="shared" si="1"/>
        <v>0</v>
      </c>
    </row>
    <row r="39" spans="1:45" x14ac:dyDescent="0.35">
      <c r="A39" s="1" t="s">
        <v>175</v>
      </c>
      <c r="B39" s="1" t="s">
        <v>133</v>
      </c>
      <c r="C39" s="1" t="s">
        <v>120</v>
      </c>
      <c r="D39" s="1" t="s">
        <v>182</v>
      </c>
      <c r="E39" s="1" t="s">
        <v>189</v>
      </c>
      <c r="F39" s="1">
        <v>4000</v>
      </c>
      <c r="G39" s="2"/>
      <c r="H39" s="2"/>
      <c r="I39" s="1">
        <v>979.95</v>
      </c>
      <c r="AD39" s="1">
        <v>4000</v>
      </c>
      <c r="AI39" s="1">
        <f t="shared" si="2"/>
        <v>4000</v>
      </c>
      <c r="AS39" s="1">
        <f t="shared" si="1"/>
        <v>0</v>
      </c>
    </row>
    <row r="40" spans="1:45" x14ac:dyDescent="0.35">
      <c r="A40" s="1" t="s">
        <v>183</v>
      </c>
      <c r="B40" s="1" t="s">
        <v>133</v>
      </c>
      <c r="C40" s="1" t="s">
        <v>184</v>
      </c>
      <c r="D40" s="1" t="s">
        <v>185</v>
      </c>
      <c r="E40" s="1" t="s">
        <v>216</v>
      </c>
      <c r="F40" s="1">
        <v>308.58999999999997</v>
      </c>
      <c r="G40" s="2"/>
      <c r="H40" s="2"/>
      <c r="I40" s="1">
        <v>671.36</v>
      </c>
      <c r="Y40" s="1">
        <v>257.99</v>
      </c>
      <c r="AH40" s="1">
        <v>50.6</v>
      </c>
      <c r="AI40" s="1">
        <f t="shared" si="2"/>
        <v>308.59000000000003</v>
      </c>
      <c r="AS40" s="1">
        <f t="shared" si="1"/>
        <v>0</v>
      </c>
    </row>
    <row r="41" spans="1:45" x14ac:dyDescent="0.35">
      <c r="A41" s="1" t="s">
        <v>183</v>
      </c>
      <c r="B41" s="1" t="s">
        <v>122</v>
      </c>
      <c r="C41" s="1" t="s">
        <v>187</v>
      </c>
      <c r="E41" s="1" t="s">
        <v>217</v>
      </c>
      <c r="H41" s="1">
        <v>1000</v>
      </c>
      <c r="I41" s="1">
        <v>1671.36</v>
      </c>
      <c r="AI41" s="1">
        <f t="shared" si="2"/>
        <v>0</v>
      </c>
      <c r="AS41" s="1">
        <f t="shared" si="1"/>
        <v>0</v>
      </c>
    </row>
    <row r="42" spans="1:45" x14ac:dyDescent="0.35">
      <c r="A42" s="1" t="s">
        <v>186</v>
      </c>
      <c r="B42" s="1" t="s">
        <v>133</v>
      </c>
      <c r="C42" s="1" t="s">
        <v>129</v>
      </c>
      <c r="D42" s="1" t="s">
        <v>131</v>
      </c>
      <c r="E42" s="1" t="s">
        <v>215</v>
      </c>
      <c r="F42" s="1">
        <v>317.52</v>
      </c>
      <c r="I42" s="1">
        <v>1353.84</v>
      </c>
      <c r="J42" s="1">
        <v>317.52</v>
      </c>
      <c r="AI42" s="1">
        <f t="shared" si="2"/>
        <v>317.52</v>
      </c>
      <c r="AS42" s="1">
        <f t="shared" si="1"/>
        <v>0</v>
      </c>
    </row>
    <row r="43" spans="1:45" x14ac:dyDescent="0.35">
      <c r="A43" s="1" t="s">
        <v>188</v>
      </c>
      <c r="B43" s="1" t="s">
        <v>124</v>
      </c>
      <c r="C43" s="1" t="s">
        <v>125</v>
      </c>
      <c r="D43" s="1" t="s">
        <v>126</v>
      </c>
      <c r="E43" s="1" t="s">
        <v>215</v>
      </c>
      <c r="F43" s="1">
        <v>6</v>
      </c>
      <c r="I43" s="1">
        <v>1347.84</v>
      </c>
      <c r="S43" s="1">
        <v>6</v>
      </c>
      <c r="AI43" s="1">
        <f t="shared" si="2"/>
        <v>6</v>
      </c>
      <c r="AS43" s="1">
        <f t="shared" si="1"/>
        <v>0</v>
      </c>
    </row>
    <row r="44" spans="1:45" x14ac:dyDescent="0.35">
      <c r="A44" s="1" t="s">
        <v>195</v>
      </c>
      <c r="B44" s="1" t="s">
        <v>133</v>
      </c>
      <c r="C44" s="1" t="s">
        <v>116</v>
      </c>
      <c r="D44" s="1" t="s">
        <v>117</v>
      </c>
      <c r="E44" s="1" t="s">
        <v>215</v>
      </c>
      <c r="F44" s="1">
        <v>79.2</v>
      </c>
      <c r="I44" s="1">
        <v>1268.6400000000001</v>
      </c>
      <c r="J44" s="1">
        <v>79.2</v>
      </c>
      <c r="AI44" s="1">
        <f t="shared" si="2"/>
        <v>79.2</v>
      </c>
      <c r="AS44" s="1">
        <f t="shared" si="1"/>
        <v>0</v>
      </c>
    </row>
    <row r="45" spans="1:45" x14ac:dyDescent="0.35">
      <c r="A45" s="1" t="s">
        <v>196</v>
      </c>
      <c r="B45" s="1" t="s">
        <v>133</v>
      </c>
      <c r="C45" s="1" t="s">
        <v>197</v>
      </c>
      <c r="D45" s="1" t="s">
        <v>15</v>
      </c>
      <c r="E45" s="1" t="s">
        <v>216</v>
      </c>
      <c r="F45" s="1">
        <v>307.02999999999997</v>
      </c>
      <c r="I45" s="1">
        <v>961.61</v>
      </c>
      <c r="Q45" s="1">
        <v>307.02999999999997</v>
      </c>
      <c r="AI45" s="1">
        <f t="shared" si="2"/>
        <v>307.02999999999997</v>
      </c>
      <c r="AS45" s="1">
        <f t="shared" si="1"/>
        <v>0</v>
      </c>
    </row>
    <row r="46" spans="1:45" x14ac:dyDescent="0.35">
      <c r="A46" s="1" t="s">
        <v>198</v>
      </c>
      <c r="B46" s="1" t="s">
        <v>133</v>
      </c>
      <c r="C46" s="1" t="s">
        <v>129</v>
      </c>
      <c r="D46" s="1" t="s">
        <v>153</v>
      </c>
      <c r="E46" s="1" t="s">
        <v>215</v>
      </c>
      <c r="F46" s="1">
        <v>317.32</v>
      </c>
      <c r="I46" s="1">
        <v>644.29</v>
      </c>
      <c r="J46" s="1">
        <v>317.32</v>
      </c>
      <c r="AI46" s="1">
        <f t="shared" si="2"/>
        <v>317.32</v>
      </c>
      <c r="AS46" s="1">
        <f t="shared" si="1"/>
        <v>0</v>
      </c>
    </row>
    <row r="47" spans="1:45" x14ac:dyDescent="0.35">
      <c r="A47" s="1" t="s">
        <v>205</v>
      </c>
      <c r="B47" s="1" t="s">
        <v>124</v>
      </c>
      <c r="C47" s="1" t="s">
        <v>125</v>
      </c>
      <c r="D47" s="1" t="s">
        <v>126</v>
      </c>
      <c r="E47" s="1" t="s">
        <v>215</v>
      </c>
      <c r="F47" s="1">
        <v>6</v>
      </c>
      <c r="I47" s="1">
        <v>638.29</v>
      </c>
      <c r="S47" s="1">
        <v>6</v>
      </c>
      <c r="AI47" s="1">
        <f t="shared" si="2"/>
        <v>6</v>
      </c>
      <c r="AS47" s="1">
        <f t="shared" si="1"/>
        <v>0</v>
      </c>
    </row>
    <row r="48" spans="1:45" x14ac:dyDescent="0.35">
      <c r="A48" s="1" t="s">
        <v>208</v>
      </c>
      <c r="B48" s="1" t="s">
        <v>133</v>
      </c>
      <c r="C48" s="1" t="s">
        <v>116</v>
      </c>
      <c r="D48" s="1" t="s">
        <v>117</v>
      </c>
      <c r="E48" s="1" t="s">
        <v>215</v>
      </c>
      <c r="F48" s="1">
        <v>79.400000000000006</v>
      </c>
      <c r="I48" s="1">
        <v>558.89</v>
      </c>
      <c r="J48" s="1">
        <v>79.400000000000006</v>
      </c>
      <c r="AI48" s="1">
        <f t="shared" si="2"/>
        <v>79.400000000000006</v>
      </c>
      <c r="AS48" s="1">
        <f t="shared" si="1"/>
        <v>0</v>
      </c>
    </row>
    <row r="49" spans="1:45" x14ac:dyDescent="0.35">
      <c r="A49" s="1" t="s">
        <v>209</v>
      </c>
      <c r="B49" s="1" t="s">
        <v>122</v>
      </c>
      <c r="C49" s="1" t="s">
        <v>187</v>
      </c>
      <c r="D49" s="12"/>
      <c r="E49" s="1" t="s">
        <v>247</v>
      </c>
      <c r="H49" s="1">
        <v>500</v>
      </c>
      <c r="I49" s="1">
        <v>1058.8900000000001</v>
      </c>
      <c r="AI49" s="1">
        <f t="shared" si="2"/>
        <v>0</v>
      </c>
      <c r="AS49" s="1">
        <f t="shared" si="1"/>
        <v>0</v>
      </c>
    </row>
    <row r="50" spans="1:45" x14ac:dyDescent="0.35">
      <c r="A50" s="1" t="s">
        <v>219</v>
      </c>
      <c r="B50" s="1" t="s">
        <v>133</v>
      </c>
      <c r="C50" s="1" t="s">
        <v>129</v>
      </c>
      <c r="D50" s="1" t="s">
        <v>210</v>
      </c>
      <c r="E50" s="1" t="s">
        <v>242</v>
      </c>
      <c r="F50" s="1">
        <v>12.36</v>
      </c>
      <c r="G50" s="2"/>
      <c r="I50" s="1">
        <v>1046.53</v>
      </c>
      <c r="N50" s="1">
        <v>10.3</v>
      </c>
      <c r="AH50" s="1">
        <v>2.06</v>
      </c>
      <c r="AI50" s="1">
        <f t="shared" si="2"/>
        <v>12.360000000000001</v>
      </c>
      <c r="AS50" s="1">
        <f t="shared" si="1"/>
        <v>0</v>
      </c>
    </row>
    <row r="51" spans="1:45" x14ac:dyDescent="0.35">
      <c r="A51" s="1" t="s">
        <v>219</v>
      </c>
      <c r="B51" s="1" t="s">
        <v>133</v>
      </c>
      <c r="C51" s="1" t="s">
        <v>129</v>
      </c>
      <c r="D51" s="1" t="s">
        <v>210</v>
      </c>
      <c r="E51" s="1" t="s">
        <v>214</v>
      </c>
      <c r="F51" s="1">
        <v>24.72</v>
      </c>
      <c r="G51" s="2"/>
      <c r="I51" s="1">
        <v>1021.81</v>
      </c>
      <c r="N51" s="1">
        <v>20.6</v>
      </c>
      <c r="AH51" s="1">
        <v>4.12</v>
      </c>
      <c r="AI51" s="1">
        <f t="shared" si="2"/>
        <v>24.720000000000002</v>
      </c>
      <c r="AS51" s="1">
        <f t="shared" si="1"/>
        <v>0</v>
      </c>
    </row>
    <row r="52" spans="1:45" x14ac:dyDescent="0.35">
      <c r="A52" s="1" t="s">
        <v>211</v>
      </c>
      <c r="B52" s="1" t="s">
        <v>133</v>
      </c>
      <c r="C52" s="1" t="s">
        <v>120</v>
      </c>
      <c r="D52" s="1" t="s">
        <v>28</v>
      </c>
      <c r="E52" s="1" t="s">
        <v>246</v>
      </c>
      <c r="G52" s="1">
        <v>5675</v>
      </c>
      <c r="I52" s="1">
        <v>6696.81</v>
      </c>
      <c r="AI52" s="1">
        <f t="shared" ref="AI52:AI83" si="3">SUM(J52:AH52)</f>
        <v>0</v>
      </c>
      <c r="AJ52" s="1">
        <v>5675</v>
      </c>
      <c r="AS52" s="1">
        <f t="shared" si="1"/>
        <v>5675</v>
      </c>
    </row>
    <row r="53" spans="1:45" x14ac:dyDescent="0.35">
      <c r="A53" s="1" t="s">
        <v>220</v>
      </c>
      <c r="B53" s="1" t="s">
        <v>122</v>
      </c>
      <c r="C53" s="1" t="s">
        <v>221</v>
      </c>
      <c r="E53" s="1" t="s">
        <v>248</v>
      </c>
      <c r="H53" s="1">
        <v>5000</v>
      </c>
      <c r="I53" s="1">
        <v>1696.81</v>
      </c>
      <c r="AI53" s="1">
        <f t="shared" si="3"/>
        <v>0</v>
      </c>
      <c r="AS53" s="1">
        <f t="shared" si="1"/>
        <v>0</v>
      </c>
    </row>
    <row r="54" spans="1:45" x14ac:dyDescent="0.35">
      <c r="A54" s="1" t="s">
        <v>220</v>
      </c>
      <c r="B54" s="1" t="s">
        <v>122</v>
      </c>
      <c r="C54" s="1" t="s">
        <v>187</v>
      </c>
      <c r="E54" s="1" t="s">
        <v>247</v>
      </c>
      <c r="H54" s="1">
        <v>4000</v>
      </c>
      <c r="I54" s="1">
        <v>5696.81</v>
      </c>
      <c r="AI54" s="1">
        <f t="shared" si="3"/>
        <v>0</v>
      </c>
      <c r="AS54" s="1">
        <f t="shared" si="1"/>
        <v>0</v>
      </c>
    </row>
    <row r="55" spans="1:45" x14ac:dyDescent="0.35">
      <c r="A55" s="1" t="s">
        <v>222</v>
      </c>
      <c r="B55" s="1" t="s">
        <v>133</v>
      </c>
      <c r="C55" s="1" t="s">
        <v>129</v>
      </c>
      <c r="D55" s="12" t="s">
        <v>223</v>
      </c>
      <c r="E55" s="32" t="s">
        <v>242</v>
      </c>
      <c r="F55" s="1">
        <v>67</v>
      </c>
      <c r="I55" s="1">
        <v>5629.81</v>
      </c>
      <c r="AG55" s="1">
        <v>67</v>
      </c>
      <c r="AI55" s="1">
        <f t="shared" si="3"/>
        <v>67</v>
      </c>
      <c r="AS55" s="1">
        <f t="shared" si="1"/>
        <v>0</v>
      </c>
    </row>
    <row r="56" spans="1:45" x14ac:dyDescent="0.35">
      <c r="A56" s="1" t="s">
        <v>224</v>
      </c>
      <c r="B56" s="1" t="s">
        <v>133</v>
      </c>
      <c r="C56" s="1" t="s">
        <v>169</v>
      </c>
      <c r="D56" s="1" t="s">
        <v>153</v>
      </c>
      <c r="E56" s="1" t="s">
        <v>245</v>
      </c>
      <c r="F56" s="1">
        <v>378.84</v>
      </c>
      <c r="I56" s="1">
        <v>5250.97</v>
      </c>
      <c r="J56" s="1">
        <v>378.84</v>
      </c>
      <c r="AI56" s="1">
        <f t="shared" si="3"/>
        <v>378.84</v>
      </c>
      <c r="AS56" s="1">
        <f t="shared" si="1"/>
        <v>0</v>
      </c>
    </row>
    <row r="57" spans="1:45" x14ac:dyDescent="0.35">
      <c r="A57" s="1" t="s">
        <v>224</v>
      </c>
      <c r="B57" s="1" t="s">
        <v>124</v>
      </c>
      <c r="C57" s="1" t="s">
        <v>125</v>
      </c>
      <c r="D57" s="1" t="s">
        <v>126</v>
      </c>
      <c r="E57" s="1" t="s">
        <v>245</v>
      </c>
      <c r="F57" s="1">
        <v>6</v>
      </c>
      <c r="I57" s="1">
        <v>5244.97</v>
      </c>
      <c r="S57" s="1">
        <v>6</v>
      </c>
      <c r="AI57" s="1">
        <f t="shared" si="3"/>
        <v>6</v>
      </c>
      <c r="AS57" s="1">
        <f t="shared" si="1"/>
        <v>0</v>
      </c>
    </row>
    <row r="58" spans="1:45" x14ac:dyDescent="0.35">
      <c r="A58" s="1" t="s">
        <v>225</v>
      </c>
      <c r="B58" s="1" t="s">
        <v>122</v>
      </c>
      <c r="C58" s="1" t="s">
        <v>221</v>
      </c>
      <c r="E58" s="1" t="s">
        <v>247</v>
      </c>
      <c r="H58" s="1">
        <v>4000</v>
      </c>
      <c r="I58" s="1">
        <v>1244.97</v>
      </c>
      <c r="AI58" s="1">
        <f t="shared" si="3"/>
        <v>0</v>
      </c>
      <c r="AS58" s="1">
        <f t="shared" si="1"/>
        <v>0</v>
      </c>
    </row>
    <row r="59" spans="1:45" x14ac:dyDescent="0.35">
      <c r="A59" s="1" t="s">
        <v>227</v>
      </c>
      <c r="C59" s="1" t="s">
        <v>226</v>
      </c>
      <c r="D59" s="12" t="s">
        <v>117</v>
      </c>
      <c r="E59" s="1" t="s">
        <v>245</v>
      </c>
      <c r="F59" s="1">
        <v>103.3</v>
      </c>
      <c r="I59" s="1">
        <v>1141.67</v>
      </c>
      <c r="J59" s="1">
        <v>103.3</v>
      </c>
      <c r="AI59" s="1">
        <f t="shared" si="3"/>
        <v>103.3</v>
      </c>
      <c r="AS59" s="1">
        <f t="shared" si="1"/>
        <v>0</v>
      </c>
    </row>
    <row r="60" spans="1:45" x14ac:dyDescent="0.35">
      <c r="A60" s="1" t="s">
        <v>231</v>
      </c>
      <c r="B60" s="1" t="s">
        <v>122</v>
      </c>
      <c r="C60" s="1" t="s">
        <v>187</v>
      </c>
      <c r="E60" s="1" t="s">
        <v>247</v>
      </c>
      <c r="H60" s="1">
        <v>1000</v>
      </c>
      <c r="I60" s="1">
        <v>2141.67</v>
      </c>
      <c r="AI60" s="1">
        <f t="shared" si="3"/>
        <v>0</v>
      </c>
      <c r="AS60" s="1">
        <f t="shared" si="1"/>
        <v>0</v>
      </c>
    </row>
    <row r="61" spans="1:45" x14ac:dyDescent="0.35">
      <c r="A61" s="1" t="s">
        <v>232</v>
      </c>
      <c r="B61" s="1" t="s">
        <v>133</v>
      </c>
      <c r="C61" s="1" t="s">
        <v>129</v>
      </c>
      <c r="D61" s="1" t="s">
        <v>131</v>
      </c>
      <c r="E61" s="11" t="s">
        <v>245</v>
      </c>
      <c r="F61" s="1">
        <v>327.74</v>
      </c>
      <c r="I61" s="2">
        <v>1813.93</v>
      </c>
      <c r="J61" s="1">
        <v>327.74</v>
      </c>
      <c r="AI61" s="1">
        <f t="shared" si="3"/>
        <v>327.74</v>
      </c>
      <c r="AS61" s="1">
        <f t="shared" si="1"/>
        <v>0</v>
      </c>
    </row>
    <row r="62" spans="1:45" x14ac:dyDescent="0.35">
      <c r="A62" s="1" t="s">
        <v>233</v>
      </c>
      <c r="B62" s="1" t="s">
        <v>124</v>
      </c>
      <c r="C62" s="1" t="s">
        <v>125</v>
      </c>
      <c r="D62" s="1" t="s">
        <v>126</v>
      </c>
      <c r="E62" s="1" t="s">
        <v>245</v>
      </c>
      <c r="F62" s="1">
        <v>6</v>
      </c>
      <c r="I62" s="1">
        <v>1807.93</v>
      </c>
      <c r="S62" s="1">
        <v>6</v>
      </c>
      <c r="AI62" s="1">
        <f t="shared" si="3"/>
        <v>6</v>
      </c>
      <c r="AS62" s="1">
        <f t="shared" si="1"/>
        <v>0</v>
      </c>
    </row>
    <row r="63" spans="1:45" x14ac:dyDescent="0.35">
      <c r="A63" s="1" t="s">
        <v>234</v>
      </c>
      <c r="B63" s="1" t="s">
        <v>133</v>
      </c>
      <c r="C63" s="1" t="s">
        <v>116</v>
      </c>
      <c r="D63" s="1" t="s">
        <v>117</v>
      </c>
      <c r="E63" s="1" t="s">
        <v>245</v>
      </c>
      <c r="F63" s="1">
        <v>81.8</v>
      </c>
      <c r="I63" s="1">
        <v>1726.13</v>
      </c>
      <c r="J63" s="1">
        <v>81.8</v>
      </c>
      <c r="AI63" s="1">
        <f t="shared" si="3"/>
        <v>81.8</v>
      </c>
      <c r="AS63" s="1">
        <f t="shared" si="1"/>
        <v>0</v>
      </c>
    </row>
    <row r="64" spans="1:45" x14ac:dyDescent="0.35">
      <c r="A64" s="1" t="s">
        <v>235</v>
      </c>
      <c r="B64" s="1" t="s">
        <v>133</v>
      </c>
      <c r="C64" s="1" t="s">
        <v>129</v>
      </c>
      <c r="D64" s="1" t="s">
        <v>240</v>
      </c>
      <c r="E64" s="1" t="s">
        <v>264</v>
      </c>
      <c r="F64" s="1">
        <v>32.18</v>
      </c>
      <c r="I64" s="1">
        <v>1693.95</v>
      </c>
      <c r="AD64" s="1">
        <v>26.82</v>
      </c>
      <c r="AH64" s="1">
        <v>5.36</v>
      </c>
      <c r="AI64" s="1">
        <f t="shared" si="3"/>
        <v>32.18</v>
      </c>
      <c r="AS64" s="1">
        <f t="shared" si="1"/>
        <v>0</v>
      </c>
    </row>
    <row r="65" spans="1:45" x14ac:dyDescent="0.35">
      <c r="A65" s="1" t="s">
        <v>235</v>
      </c>
      <c r="B65" s="1" t="s">
        <v>133</v>
      </c>
      <c r="C65" s="1" t="s">
        <v>236</v>
      </c>
      <c r="D65" s="1" t="s">
        <v>237</v>
      </c>
      <c r="E65" s="1" t="s">
        <v>243</v>
      </c>
      <c r="F65" s="1">
        <v>64.8</v>
      </c>
      <c r="I65" s="1">
        <v>1629.15</v>
      </c>
      <c r="AD65" s="1">
        <v>54</v>
      </c>
      <c r="AH65" s="1">
        <v>10.8</v>
      </c>
      <c r="AI65" s="1">
        <f t="shared" si="3"/>
        <v>64.8</v>
      </c>
      <c r="AS65" s="1">
        <f t="shared" si="1"/>
        <v>0</v>
      </c>
    </row>
    <row r="66" spans="1:45" x14ac:dyDescent="0.35">
      <c r="A66" s="1" t="s">
        <v>235</v>
      </c>
      <c r="B66" s="1" t="s">
        <v>133</v>
      </c>
      <c r="C66" s="1" t="s">
        <v>129</v>
      </c>
      <c r="D66" s="1" t="s">
        <v>241</v>
      </c>
      <c r="E66" s="1" t="s">
        <v>243</v>
      </c>
      <c r="F66" s="1">
        <v>175.59</v>
      </c>
      <c r="I66" s="1">
        <v>1453.56</v>
      </c>
      <c r="K66" s="1">
        <v>20.82</v>
      </c>
      <c r="N66" s="1">
        <v>125.5</v>
      </c>
      <c r="AH66" s="1">
        <v>29.27</v>
      </c>
      <c r="AI66" s="1">
        <f t="shared" si="3"/>
        <v>175.59</v>
      </c>
      <c r="AS66" s="1">
        <f t="shared" si="1"/>
        <v>0</v>
      </c>
    </row>
    <row r="67" spans="1:45" x14ac:dyDescent="0.35">
      <c r="A67" s="1" t="s">
        <v>235</v>
      </c>
      <c r="B67" s="1" t="s">
        <v>133</v>
      </c>
      <c r="C67" s="1" t="s">
        <v>140</v>
      </c>
      <c r="D67" s="1" t="s">
        <v>238</v>
      </c>
      <c r="E67" s="1" t="s">
        <v>244</v>
      </c>
      <c r="F67" s="1">
        <v>15</v>
      </c>
      <c r="I67" s="1">
        <v>1438.56</v>
      </c>
      <c r="P67" s="1">
        <v>15</v>
      </c>
      <c r="AI67" s="1">
        <f t="shared" si="3"/>
        <v>15</v>
      </c>
      <c r="AS67" s="1">
        <f t="shared" si="1"/>
        <v>0</v>
      </c>
    </row>
    <row r="68" spans="1:45" x14ac:dyDescent="0.35">
      <c r="A68" s="1" t="s">
        <v>235</v>
      </c>
      <c r="B68" s="1" t="s">
        <v>133</v>
      </c>
      <c r="C68" s="1" t="s">
        <v>236</v>
      </c>
      <c r="D68" s="1" t="s">
        <v>237</v>
      </c>
      <c r="E68" s="1" t="s">
        <v>244</v>
      </c>
      <c r="F68" s="1">
        <v>85.2</v>
      </c>
      <c r="I68" s="1">
        <v>1353.36</v>
      </c>
      <c r="AD68" s="1">
        <v>71</v>
      </c>
      <c r="AH68" s="1">
        <v>14.2</v>
      </c>
      <c r="AI68" s="1">
        <f t="shared" si="3"/>
        <v>85.2</v>
      </c>
      <c r="AS68" s="1">
        <f t="shared" si="1"/>
        <v>0</v>
      </c>
    </row>
    <row r="69" spans="1:45" x14ac:dyDescent="0.35">
      <c r="A69" s="1" t="s">
        <v>235</v>
      </c>
      <c r="B69" s="1" t="s">
        <v>133</v>
      </c>
      <c r="C69" s="1" t="s">
        <v>142</v>
      </c>
      <c r="D69" s="1" t="s">
        <v>239</v>
      </c>
      <c r="E69" s="1" t="s">
        <v>244</v>
      </c>
      <c r="F69" s="1">
        <v>15</v>
      </c>
      <c r="I69" s="1">
        <v>1338.36</v>
      </c>
      <c r="R69" s="1">
        <v>15</v>
      </c>
      <c r="AI69" s="1">
        <f t="shared" si="3"/>
        <v>15</v>
      </c>
      <c r="AS69" s="1">
        <f t="shared" si="1"/>
        <v>0</v>
      </c>
    </row>
    <row r="70" spans="1:45" x14ac:dyDescent="0.35">
      <c r="A70" s="1" t="s">
        <v>250</v>
      </c>
      <c r="B70" s="1" t="s">
        <v>122</v>
      </c>
      <c r="D70" s="1" t="s">
        <v>251</v>
      </c>
      <c r="E70" s="1" t="s">
        <v>265</v>
      </c>
      <c r="H70" s="1">
        <v>1500</v>
      </c>
      <c r="I70" s="1">
        <v>2838.36</v>
      </c>
      <c r="AI70" s="1">
        <f t="shared" si="3"/>
        <v>0</v>
      </c>
      <c r="AS70" s="1">
        <f t="shared" si="1"/>
        <v>0</v>
      </c>
    </row>
    <row r="71" spans="1:45" x14ac:dyDescent="0.35">
      <c r="A71" s="1" t="s">
        <v>252</v>
      </c>
      <c r="B71" s="1" t="s">
        <v>133</v>
      </c>
      <c r="C71" s="1" t="s">
        <v>140</v>
      </c>
      <c r="D71" s="1" t="s">
        <v>253</v>
      </c>
      <c r="E71" s="1" t="s">
        <v>264</v>
      </c>
      <c r="F71" s="1">
        <v>600</v>
      </c>
      <c r="I71" s="1">
        <v>2238.36</v>
      </c>
      <c r="AF71" s="1">
        <v>600</v>
      </c>
      <c r="AI71" s="1">
        <f t="shared" si="3"/>
        <v>600</v>
      </c>
      <c r="AS71" s="1">
        <f t="shared" si="1"/>
        <v>0</v>
      </c>
    </row>
    <row r="72" spans="1:45" x14ac:dyDescent="0.35">
      <c r="A72" s="1" t="s">
        <v>254</v>
      </c>
      <c r="B72" s="1" t="s">
        <v>133</v>
      </c>
      <c r="C72" s="1" t="s">
        <v>129</v>
      </c>
      <c r="D72" s="1" t="s">
        <v>153</v>
      </c>
      <c r="E72" s="1" t="s">
        <v>266</v>
      </c>
      <c r="F72" s="1">
        <v>327.54000000000002</v>
      </c>
      <c r="I72" s="1">
        <v>1910.82</v>
      </c>
      <c r="J72" s="1">
        <v>327.54000000000002</v>
      </c>
      <c r="AI72" s="1">
        <f t="shared" si="3"/>
        <v>327.54000000000002</v>
      </c>
      <c r="AS72" s="1">
        <f t="shared" si="1"/>
        <v>0</v>
      </c>
    </row>
    <row r="73" spans="1:45" x14ac:dyDescent="0.35">
      <c r="A73" s="1" t="s">
        <v>255</v>
      </c>
      <c r="B73" s="1" t="s">
        <v>124</v>
      </c>
      <c r="C73" s="1" t="s">
        <v>125</v>
      </c>
      <c r="D73" s="1" t="s">
        <v>256</v>
      </c>
      <c r="E73" s="1" t="s">
        <v>264</v>
      </c>
      <c r="F73" s="1">
        <v>6</v>
      </c>
      <c r="I73" s="1">
        <v>1904.82</v>
      </c>
      <c r="S73" s="1">
        <v>6</v>
      </c>
      <c r="AI73" s="1">
        <f t="shared" si="3"/>
        <v>6</v>
      </c>
      <c r="AS73" s="1">
        <f t="shared" si="1"/>
        <v>0</v>
      </c>
    </row>
    <row r="74" spans="1:45" x14ac:dyDescent="0.35">
      <c r="A74" s="1" t="s">
        <v>258</v>
      </c>
      <c r="B74" s="1" t="s">
        <v>133</v>
      </c>
      <c r="C74" s="1" t="s">
        <v>259</v>
      </c>
      <c r="D74" s="1" t="s">
        <v>237</v>
      </c>
      <c r="E74" s="1" t="s">
        <v>264</v>
      </c>
      <c r="F74" s="1">
        <v>230.4</v>
      </c>
      <c r="I74" s="1">
        <v>1674.42</v>
      </c>
      <c r="AD74" s="1">
        <v>192</v>
      </c>
      <c r="AH74" s="1">
        <v>38.4</v>
      </c>
      <c r="AI74" s="1">
        <f t="shared" si="3"/>
        <v>230.4</v>
      </c>
      <c r="AS74" s="1">
        <f t="shared" si="1"/>
        <v>0</v>
      </c>
    </row>
    <row r="75" spans="1:45" x14ac:dyDescent="0.35">
      <c r="A75" s="1" t="s">
        <v>258</v>
      </c>
      <c r="B75" s="1" t="s">
        <v>115</v>
      </c>
      <c r="C75" s="1" t="s">
        <v>140</v>
      </c>
      <c r="D75" s="1" t="s">
        <v>238</v>
      </c>
      <c r="E75" s="1" t="s">
        <v>264</v>
      </c>
      <c r="F75" s="1">
        <v>15</v>
      </c>
      <c r="I75" s="1">
        <v>1659.42</v>
      </c>
      <c r="P75" s="1">
        <v>15</v>
      </c>
      <c r="AI75" s="1">
        <f t="shared" si="3"/>
        <v>15</v>
      </c>
      <c r="AS75" s="1">
        <f t="shared" si="1"/>
        <v>0</v>
      </c>
    </row>
    <row r="76" spans="1:45" x14ac:dyDescent="0.35">
      <c r="A76" s="1" t="s">
        <v>258</v>
      </c>
      <c r="B76" s="1" t="s">
        <v>133</v>
      </c>
      <c r="C76" s="1" t="s">
        <v>236</v>
      </c>
      <c r="D76" s="1" t="s">
        <v>237</v>
      </c>
      <c r="E76" s="1" t="s">
        <v>264</v>
      </c>
      <c r="F76" s="1">
        <v>111.6</v>
      </c>
      <c r="I76" s="1">
        <v>1547.82</v>
      </c>
      <c r="AD76" s="1">
        <v>93</v>
      </c>
      <c r="AH76" s="1">
        <v>18.600000000000001</v>
      </c>
      <c r="AI76" s="1">
        <f t="shared" si="3"/>
        <v>111.6</v>
      </c>
      <c r="AS76" s="1">
        <f t="shared" si="1"/>
        <v>0</v>
      </c>
    </row>
    <row r="77" spans="1:45" x14ac:dyDescent="0.35">
      <c r="A77" s="1" t="s">
        <v>260</v>
      </c>
      <c r="B77" s="1" t="s">
        <v>133</v>
      </c>
      <c r="C77" s="1" t="s">
        <v>226</v>
      </c>
      <c r="D77" s="1" t="s">
        <v>117</v>
      </c>
      <c r="E77" s="1" t="s">
        <v>266</v>
      </c>
      <c r="F77" s="1">
        <v>82</v>
      </c>
      <c r="I77" s="1">
        <v>1465.82</v>
      </c>
      <c r="J77" s="1">
        <v>82</v>
      </c>
      <c r="AI77" s="1">
        <f t="shared" si="3"/>
        <v>82</v>
      </c>
      <c r="AS77" s="1">
        <f t="shared" si="1"/>
        <v>0</v>
      </c>
    </row>
    <row r="78" spans="1:45" x14ac:dyDescent="0.35">
      <c r="A78" s="1" t="s">
        <v>261</v>
      </c>
      <c r="B78" s="1" t="s">
        <v>133</v>
      </c>
      <c r="C78" s="1" t="s">
        <v>262</v>
      </c>
      <c r="D78" s="1" t="s">
        <v>18</v>
      </c>
      <c r="E78" s="1" t="s">
        <v>264</v>
      </c>
      <c r="F78" s="1">
        <v>411.37</v>
      </c>
      <c r="I78" s="1">
        <v>1054.45</v>
      </c>
      <c r="U78" s="1">
        <v>411.37</v>
      </c>
      <c r="AI78" s="1">
        <f t="shared" si="3"/>
        <v>411.37</v>
      </c>
      <c r="AS78" s="1">
        <f t="shared" si="1"/>
        <v>0</v>
      </c>
    </row>
    <row r="79" spans="1:45" x14ac:dyDescent="0.35">
      <c r="A79" s="1" t="s">
        <v>263</v>
      </c>
      <c r="B79" s="1" t="s">
        <v>133</v>
      </c>
      <c r="C79" s="1" t="s">
        <v>129</v>
      </c>
      <c r="D79" s="1" t="s">
        <v>153</v>
      </c>
      <c r="E79" s="1" t="s">
        <v>266</v>
      </c>
      <c r="F79" s="1">
        <v>327.74</v>
      </c>
      <c r="I79" s="1">
        <v>726.71</v>
      </c>
      <c r="J79" s="1">
        <v>327.74</v>
      </c>
      <c r="AI79" s="1">
        <f t="shared" si="3"/>
        <v>327.74</v>
      </c>
      <c r="AS79" s="1">
        <f t="shared" si="1"/>
        <v>0</v>
      </c>
    </row>
    <row r="80" spans="1:45" x14ac:dyDescent="0.35">
      <c r="A80" s="1" t="s">
        <v>257</v>
      </c>
      <c r="B80" s="1" t="s">
        <v>124</v>
      </c>
      <c r="C80" s="1" t="s">
        <v>125</v>
      </c>
      <c r="D80" s="1" t="s">
        <v>126</v>
      </c>
      <c r="E80" s="1" t="s">
        <v>266</v>
      </c>
      <c r="F80" s="1">
        <v>6</v>
      </c>
      <c r="I80" s="1">
        <v>720.71</v>
      </c>
      <c r="S80" s="1">
        <v>6</v>
      </c>
      <c r="AI80" s="1">
        <f t="shared" si="3"/>
        <v>6</v>
      </c>
      <c r="AS80" s="1">
        <f t="shared" si="1"/>
        <v>0</v>
      </c>
    </row>
    <row r="81" spans="1:45" x14ac:dyDescent="0.35">
      <c r="A81" s="1" t="s">
        <v>267</v>
      </c>
      <c r="B81" s="1" t="s">
        <v>133</v>
      </c>
      <c r="C81" s="1" t="s">
        <v>116</v>
      </c>
      <c r="D81" s="1" t="s">
        <v>117</v>
      </c>
      <c r="E81" s="1" t="s">
        <v>266</v>
      </c>
      <c r="F81" s="1">
        <v>81.8</v>
      </c>
      <c r="I81" s="1">
        <v>638.91</v>
      </c>
      <c r="J81" s="1">
        <v>81.8</v>
      </c>
      <c r="AI81" s="1">
        <f t="shared" si="3"/>
        <v>81.8</v>
      </c>
      <c r="AS81" s="1">
        <f t="shared" si="1"/>
        <v>0</v>
      </c>
    </row>
    <row r="82" spans="1:45" x14ac:dyDescent="0.35">
      <c r="A82" s="1" t="s">
        <v>268</v>
      </c>
      <c r="B82" s="1" t="s">
        <v>122</v>
      </c>
      <c r="C82" s="1" t="s">
        <v>251</v>
      </c>
      <c r="E82" s="1" t="s">
        <v>298</v>
      </c>
      <c r="H82" s="1">
        <v>3000</v>
      </c>
      <c r="I82" s="1">
        <v>3638.91</v>
      </c>
      <c r="AI82" s="1">
        <f t="shared" si="3"/>
        <v>0</v>
      </c>
      <c r="AS82" s="1">
        <f t="shared" si="1"/>
        <v>0</v>
      </c>
    </row>
    <row r="83" spans="1:45" x14ac:dyDescent="0.35">
      <c r="A83" s="1" t="s">
        <v>269</v>
      </c>
      <c r="B83" s="1" t="s">
        <v>133</v>
      </c>
      <c r="C83" s="1" t="s">
        <v>236</v>
      </c>
      <c r="D83" s="1" t="s">
        <v>237</v>
      </c>
      <c r="E83" s="1" t="s">
        <v>301</v>
      </c>
      <c r="F83" s="1">
        <v>78.599999999999994</v>
      </c>
      <c r="I83" s="1">
        <v>3560.31</v>
      </c>
      <c r="AD83" s="1">
        <v>65.5</v>
      </c>
      <c r="AH83" s="1">
        <v>13.1</v>
      </c>
      <c r="AI83" s="1">
        <f t="shared" si="3"/>
        <v>78.599999999999994</v>
      </c>
      <c r="AS83" s="1">
        <f t="shared" si="1"/>
        <v>0</v>
      </c>
    </row>
    <row r="84" spans="1:45" x14ac:dyDescent="0.35">
      <c r="A84" s="1" t="s">
        <v>270</v>
      </c>
      <c r="B84" s="1" t="s">
        <v>133</v>
      </c>
      <c r="C84" s="1" t="s">
        <v>129</v>
      </c>
      <c r="D84" s="1" t="s">
        <v>153</v>
      </c>
      <c r="E84" s="1" t="s">
        <v>299</v>
      </c>
      <c r="F84" s="1">
        <v>327.54000000000002</v>
      </c>
      <c r="I84" s="1">
        <v>3232.77</v>
      </c>
      <c r="J84" s="1">
        <v>327.54000000000002</v>
      </c>
      <c r="AI84" s="1">
        <f t="shared" ref="AI84:AI99" si="4">SUM(J84:AH84)</f>
        <v>327.54000000000002</v>
      </c>
      <c r="AS84" s="1">
        <f t="shared" si="1"/>
        <v>0</v>
      </c>
    </row>
    <row r="85" spans="1:45" x14ac:dyDescent="0.35">
      <c r="A85" s="1" t="s">
        <v>271</v>
      </c>
      <c r="B85" s="1" t="s">
        <v>124</v>
      </c>
      <c r="C85" s="1" t="s">
        <v>125</v>
      </c>
      <c r="D85" s="1" t="s">
        <v>126</v>
      </c>
      <c r="E85" s="1" t="s">
        <v>299</v>
      </c>
      <c r="F85" s="1">
        <v>6</v>
      </c>
      <c r="I85" s="1">
        <v>3226.77</v>
      </c>
      <c r="S85" s="1">
        <v>6</v>
      </c>
      <c r="AI85" s="1">
        <f t="shared" si="4"/>
        <v>6</v>
      </c>
      <c r="AS85" s="1">
        <f t="shared" si="1"/>
        <v>0</v>
      </c>
    </row>
    <row r="86" spans="1:45" x14ac:dyDescent="0.35">
      <c r="A86" s="1" t="s">
        <v>272</v>
      </c>
      <c r="B86" s="1" t="s">
        <v>133</v>
      </c>
      <c r="C86" s="1" t="s">
        <v>116</v>
      </c>
      <c r="D86" s="1" t="s">
        <v>117</v>
      </c>
      <c r="E86" s="1" t="s">
        <v>299</v>
      </c>
      <c r="F86" s="1">
        <v>82</v>
      </c>
      <c r="I86" s="1">
        <v>3144.77</v>
      </c>
      <c r="J86" s="1">
        <v>82</v>
      </c>
      <c r="AI86" s="1">
        <f t="shared" si="4"/>
        <v>82</v>
      </c>
      <c r="AS86" s="1">
        <f t="shared" si="1"/>
        <v>0</v>
      </c>
    </row>
    <row r="87" spans="1:45" x14ac:dyDescent="0.35">
      <c r="A87" s="1" t="s">
        <v>274</v>
      </c>
      <c r="B87" s="1" t="s">
        <v>133</v>
      </c>
      <c r="C87" s="1" t="s">
        <v>169</v>
      </c>
      <c r="D87" s="1" t="s">
        <v>273</v>
      </c>
      <c r="E87" s="1" t="s">
        <v>301</v>
      </c>
      <c r="F87" s="1">
        <v>27.75</v>
      </c>
      <c r="I87" s="1">
        <v>3117.02</v>
      </c>
      <c r="K87" s="1">
        <v>23.12</v>
      </c>
      <c r="AH87" s="1">
        <v>4.63</v>
      </c>
      <c r="AI87" s="1">
        <f t="shared" si="4"/>
        <v>27.75</v>
      </c>
      <c r="AS87" s="1">
        <f t="shared" si="1"/>
        <v>0</v>
      </c>
    </row>
    <row r="88" spans="1:45" x14ac:dyDescent="0.35">
      <c r="A88" s="1" t="s">
        <v>274</v>
      </c>
      <c r="B88" s="1" t="s">
        <v>133</v>
      </c>
      <c r="C88" s="1" t="s">
        <v>275</v>
      </c>
      <c r="D88" s="1" t="s">
        <v>276</v>
      </c>
      <c r="E88" s="1" t="s">
        <v>301</v>
      </c>
      <c r="F88" s="1">
        <v>2160</v>
      </c>
      <c r="I88" s="1">
        <v>957.02</v>
      </c>
      <c r="AA88" s="1">
        <v>1800</v>
      </c>
      <c r="AH88" s="1">
        <v>360</v>
      </c>
      <c r="AI88" s="1">
        <f t="shared" si="4"/>
        <v>2160</v>
      </c>
      <c r="AS88" s="1">
        <f t="shared" si="1"/>
        <v>0</v>
      </c>
    </row>
    <row r="89" spans="1:45" x14ac:dyDescent="0.35">
      <c r="A89" s="1" t="s">
        <v>280</v>
      </c>
      <c r="B89" s="1" t="s">
        <v>133</v>
      </c>
      <c r="C89" s="1" t="s">
        <v>129</v>
      </c>
      <c r="D89" s="1" t="s">
        <v>153</v>
      </c>
      <c r="E89" s="1" t="s">
        <v>299</v>
      </c>
      <c r="F89" s="1">
        <v>327.74</v>
      </c>
      <c r="I89" s="1">
        <v>629.28</v>
      </c>
      <c r="J89" s="1">
        <v>327.74</v>
      </c>
      <c r="AI89" s="1">
        <f t="shared" si="4"/>
        <v>327.74</v>
      </c>
      <c r="AS89" s="1">
        <f t="shared" si="1"/>
        <v>0</v>
      </c>
    </row>
    <row r="90" spans="1:45" x14ac:dyDescent="0.35">
      <c r="A90" s="1" t="s">
        <v>281</v>
      </c>
      <c r="B90" s="1" t="s">
        <v>133</v>
      </c>
      <c r="C90" s="1" t="s">
        <v>282</v>
      </c>
      <c r="D90" s="1" t="s">
        <v>256</v>
      </c>
      <c r="E90" s="1" t="s">
        <v>299</v>
      </c>
      <c r="F90" s="1">
        <v>6</v>
      </c>
      <c r="I90" s="1">
        <v>623.28</v>
      </c>
      <c r="S90" s="1">
        <v>6</v>
      </c>
      <c r="AI90" s="1">
        <f t="shared" si="4"/>
        <v>6</v>
      </c>
      <c r="AS90" s="1">
        <f t="shared" si="1"/>
        <v>0</v>
      </c>
    </row>
    <row r="91" spans="1:45" x14ac:dyDescent="0.35">
      <c r="A91" s="1" t="s">
        <v>283</v>
      </c>
      <c r="B91" s="1" t="s">
        <v>122</v>
      </c>
      <c r="C91" s="1" t="s">
        <v>187</v>
      </c>
      <c r="H91" s="1">
        <v>1200</v>
      </c>
      <c r="I91" s="1">
        <v>1823.28</v>
      </c>
      <c r="AI91" s="1">
        <f t="shared" si="4"/>
        <v>0</v>
      </c>
      <c r="AS91" s="1">
        <f t="shared" si="1"/>
        <v>0</v>
      </c>
    </row>
    <row r="92" spans="1:45" x14ac:dyDescent="0.35">
      <c r="A92" s="1" t="s">
        <v>284</v>
      </c>
      <c r="B92" s="1" t="s">
        <v>285</v>
      </c>
      <c r="C92" s="1" t="s">
        <v>286</v>
      </c>
      <c r="D92" s="1" t="s">
        <v>287</v>
      </c>
      <c r="G92" s="1">
        <v>75</v>
      </c>
      <c r="I92" s="1">
        <v>1898.28</v>
      </c>
      <c r="AI92" s="1">
        <f t="shared" si="4"/>
        <v>0</v>
      </c>
      <c r="AN92" s="1">
        <v>75</v>
      </c>
      <c r="AS92" s="1">
        <f t="shared" si="1"/>
        <v>75</v>
      </c>
    </row>
    <row r="93" spans="1:45" x14ac:dyDescent="0.35">
      <c r="A93" s="1" t="s">
        <v>288</v>
      </c>
      <c r="B93" s="1" t="s">
        <v>115</v>
      </c>
      <c r="C93" s="1" t="s">
        <v>226</v>
      </c>
      <c r="D93" s="1" t="s">
        <v>117</v>
      </c>
      <c r="E93" s="1" t="s">
        <v>299</v>
      </c>
      <c r="F93" s="1">
        <v>81.8</v>
      </c>
      <c r="I93" s="1">
        <v>1816.48</v>
      </c>
      <c r="J93" s="1">
        <v>81.8</v>
      </c>
      <c r="AI93" s="1">
        <f t="shared" si="4"/>
        <v>81.8</v>
      </c>
      <c r="AS93" s="1">
        <f t="shared" si="1"/>
        <v>0</v>
      </c>
    </row>
    <row r="94" spans="1:45" x14ac:dyDescent="0.35">
      <c r="A94" s="1" t="s">
        <v>290</v>
      </c>
      <c r="B94" s="1" t="s">
        <v>122</v>
      </c>
      <c r="C94" s="1" t="s">
        <v>187</v>
      </c>
      <c r="H94" s="1">
        <v>2500</v>
      </c>
      <c r="I94" s="1">
        <v>4316.4799999999996</v>
      </c>
      <c r="AI94" s="1">
        <f t="shared" si="4"/>
        <v>0</v>
      </c>
      <c r="AS94" s="1">
        <f t="shared" si="1"/>
        <v>0</v>
      </c>
    </row>
    <row r="95" spans="1:45" x14ac:dyDescent="0.35">
      <c r="A95" s="1" t="s">
        <v>291</v>
      </c>
      <c r="B95" s="1" t="s">
        <v>133</v>
      </c>
      <c r="C95" s="1" t="s">
        <v>90</v>
      </c>
      <c r="D95" s="1" t="s">
        <v>292</v>
      </c>
      <c r="F95" s="1">
        <v>115.2</v>
      </c>
      <c r="I95" s="1">
        <v>4201.28</v>
      </c>
      <c r="AD95" s="1">
        <v>96</v>
      </c>
      <c r="AH95" s="1">
        <v>19.2</v>
      </c>
      <c r="AI95" s="1">
        <f t="shared" si="4"/>
        <v>115.2</v>
      </c>
      <c r="AS95" s="1">
        <f t="shared" si="1"/>
        <v>0</v>
      </c>
    </row>
    <row r="96" spans="1:45" x14ac:dyDescent="0.35">
      <c r="A96" s="1" t="s">
        <v>291</v>
      </c>
      <c r="B96" s="1" t="s">
        <v>133</v>
      </c>
      <c r="C96" s="1" t="s">
        <v>140</v>
      </c>
      <c r="D96" s="1" t="s">
        <v>293</v>
      </c>
      <c r="E96" s="1" t="s">
        <v>300</v>
      </c>
      <c r="F96" s="1">
        <v>15</v>
      </c>
      <c r="I96" s="1">
        <v>4186.28</v>
      </c>
      <c r="P96" s="1">
        <v>15</v>
      </c>
      <c r="AI96" s="1">
        <f t="shared" si="4"/>
        <v>15</v>
      </c>
      <c r="AS96" s="1">
        <f t="shared" si="1"/>
        <v>0</v>
      </c>
    </row>
    <row r="97" spans="1:46" x14ac:dyDescent="0.35">
      <c r="A97" s="1" t="s">
        <v>291</v>
      </c>
      <c r="B97" s="1" t="s">
        <v>133</v>
      </c>
      <c r="C97" s="1" t="s">
        <v>236</v>
      </c>
      <c r="D97" s="1" t="s">
        <v>292</v>
      </c>
      <c r="E97" s="1" t="s">
        <v>300</v>
      </c>
      <c r="F97" s="1">
        <v>64.08</v>
      </c>
      <c r="I97" s="1">
        <v>4122.2</v>
      </c>
      <c r="AD97" s="1">
        <v>53.4</v>
      </c>
      <c r="AH97" s="1">
        <v>10.68</v>
      </c>
      <c r="AI97" s="1">
        <f t="shared" si="4"/>
        <v>64.08</v>
      </c>
      <c r="AS97" s="1">
        <f t="shared" si="1"/>
        <v>0</v>
      </c>
    </row>
    <row r="98" spans="1:46" x14ac:dyDescent="0.35">
      <c r="A98" s="1" t="s">
        <v>291</v>
      </c>
      <c r="B98" s="1" t="s">
        <v>133</v>
      </c>
      <c r="C98" s="1" t="s">
        <v>178</v>
      </c>
      <c r="D98" s="1" t="s">
        <v>294</v>
      </c>
      <c r="E98" s="1" t="s">
        <v>300</v>
      </c>
      <c r="F98" s="1">
        <v>844</v>
      </c>
      <c r="I98" s="1">
        <v>3278.2</v>
      </c>
      <c r="O98" s="1">
        <v>703.33</v>
      </c>
      <c r="AH98" s="1">
        <v>140.66999999999999</v>
      </c>
      <c r="AI98" s="1">
        <f t="shared" si="4"/>
        <v>844</v>
      </c>
      <c r="AS98" s="1">
        <f t="shared" si="1"/>
        <v>0</v>
      </c>
    </row>
    <row r="99" spans="1:46" x14ac:dyDescent="0.35">
      <c r="A99" s="1" t="s">
        <v>295</v>
      </c>
      <c r="B99" s="1" t="s">
        <v>133</v>
      </c>
      <c r="C99" s="1" t="s">
        <v>296</v>
      </c>
      <c r="D99" s="1" t="s">
        <v>297</v>
      </c>
      <c r="E99" s="1" t="s">
        <v>300</v>
      </c>
      <c r="F99" s="1">
        <v>2400</v>
      </c>
      <c r="I99" s="1">
        <v>878.2</v>
      </c>
      <c r="AG99" s="1">
        <v>2000</v>
      </c>
      <c r="AH99" s="1">
        <v>400</v>
      </c>
      <c r="AI99" s="1">
        <f t="shared" si="4"/>
        <v>2400</v>
      </c>
      <c r="AS99" s="1">
        <f t="shared" si="1"/>
        <v>0</v>
      </c>
    </row>
    <row r="100" spans="1:46" x14ac:dyDescent="0.35">
      <c r="A100" s="1" t="s">
        <v>295</v>
      </c>
      <c r="B100" s="1" t="s">
        <v>133</v>
      </c>
      <c r="C100" s="1" t="s">
        <v>140</v>
      </c>
      <c r="D100" s="1" t="s">
        <v>238</v>
      </c>
      <c r="E100" s="11"/>
      <c r="F100" s="1">
        <v>15</v>
      </c>
      <c r="I100" s="1">
        <v>863.2</v>
      </c>
      <c r="P100" s="1">
        <v>15</v>
      </c>
      <c r="AI100" s="1">
        <f>SUM(J100:AH100)</f>
        <v>15</v>
      </c>
      <c r="AS100" s="1">
        <f>SUM(AJ100:AR100)</f>
        <v>0</v>
      </c>
    </row>
    <row r="101" spans="1:46" x14ac:dyDescent="0.35">
      <c r="A101" s="1" t="s">
        <v>302</v>
      </c>
      <c r="B101" s="1" t="s">
        <v>133</v>
      </c>
      <c r="C101" s="1" t="s">
        <v>236</v>
      </c>
      <c r="D101" s="1" t="s">
        <v>138</v>
      </c>
      <c r="E101" s="11"/>
      <c r="F101" s="1">
        <v>54</v>
      </c>
      <c r="I101" s="1">
        <v>809.2</v>
      </c>
      <c r="AD101" s="1">
        <v>45</v>
      </c>
      <c r="AH101" s="1">
        <v>9</v>
      </c>
      <c r="AI101" s="1">
        <f t="shared" ref="AI101:AI108" si="5">SUM(J101:AH101)</f>
        <v>54</v>
      </c>
      <c r="AS101" s="1">
        <f t="shared" ref="AS101:AS108" si="6">SUM(AJ101:AR101)</f>
        <v>0</v>
      </c>
    </row>
    <row r="102" spans="1:46" x14ac:dyDescent="0.35">
      <c r="A102" s="1" t="s">
        <v>303</v>
      </c>
      <c r="B102" s="1" t="s">
        <v>124</v>
      </c>
      <c r="C102" s="1" t="s">
        <v>304</v>
      </c>
      <c r="D102" s="1" t="s">
        <v>305</v>
      </c>
      <c r="E102" s="11"/>
      <c r="F102" s="1">
        <v>47</v>
      </c>
      <c r="I102" s="1">
        <v>762.2</v>
      </c>
      <c r="M102" s="1">
        <v>47</v>
      </c>
      <c r="AI102" s="1">
        <f t="shared" si="5"/>
        <v>47</v>
      </c>
      <c r="AS102" s="1">
        <f t="shared" si="6"/>
        <v>0</v>
      </c>
    </row>
    <row r="103" spans="1:46" x14ac:dyDescent="0.35">
      <c r="A103" s="1" t="s">
        <v>306</v>
      </c>
      <c r="B103" s="1" t="s">
        <v>133</v>
      </c>
      <c r="C103" s="1" t="s">
        <v>169</v>
      </c>
      <c r="D103" s="1" t="s">
        <v>153</v>
      </c>
      <c r="E103" s="11"/>
      <c r="F103" s="1">
        <v>327.54000000000002</v>
      </c>
      <c r="I103" s="1">
        <v>434.66</v>
      </c>
      <c r="J103" s="1">
        <v>327.54000000000002</v>
      </c>
      <c r="AI103" s="1">
        <f t="shared" si="5"/>
        <v>327.54000000000002</v>
      </c>
      <c r="AS103" s="1">
        <f t="shared" si="6"/>
        <v>0</v>
      </c>
    </row>
    <row r="104" spans="1:46" x14ac:dyDescent="0.35">
      <c r="A104" s="1" t="s">
        <v>307</v>
      </c>
      <c r="B104" s="1" t="s">
        <v>119</v>
      </c>
      <c r="C104" s="1" t="s">
        <v>120</v>
      </c>
      <c r="D104" s="1" t="s">
        <v>308</v>
      </c>
      <c r="E104" s="11"/>
      <c r="G104" s="1">
        <v>1677.67</v>
      </c>
      <c r="I104" s="1">
        <v>2112.33</v>
      </c>
      <c r="AI104" s="1">
        <f t="shared" si="5"/>
        <v>0</v>
      </c>
      <c r="AR104" s="1">
        <v>1677.67</v>
      </c>
      <c r="AS104" s="1">
        <f t="shared" si="6"/>
        <v>1677.67</v>
      </c>
    </row>
    <row r="105" spans="1:46" x14ac:dyDescent="0.35">
      <c r="A105" s="1" t="s">
        <v>307</v>
      </c>
      <c r="B105" s="1" t="s">
        <v>124</v>
      </c>
      <c r="C105" s="1" t="s">
        <v>125</v>
      </c>
      <c r="D105" s="1" t="s">
        <v>126</v>
      </c>
      <c r="E105" s="11"/>
      <c r="F105" s="1">
        <v>7</v>
      </c>
      <c r="I105" s="2">
        <v>2105.33</v>
      </c>
      <c r="S105" s="1">
        <v>7</v>
      </c>
      <c r="AI105" s="1">
        <f t="shared" si="5"/>
        <v>7</v>
      </c>
      <c r="AS105" s="1">
        <f t="shared" si="6"/>
        <v>0</v>
      </c>
    </row>
    <row r="106" spans="1:46" x14ac:dyDescent="0.35">
      <c r="E106" s="11"/>
      <c r="AI106" s="1">
        <f t="shared" si="5"/>
        <v>0</v>
      </c>
      <c r="AS106" s="1">
        <f t="shared" si="6"/>
        <v>0</v>
      </c>
    </row>
    <row r="107" spans="1:46" x14ac:dyDescent="0.35">
      <c r="E107" s="11"/>
      <c r="AI107" s="1">
        <f t="shared" si="5"/>
        <v>0</v>
      </c>
      <c r="AS107" s="1">
        <f t="shared" si="6"/>
        <v>0</v>
      </c>
    </row>
    <row r="108" spans="1:46" x14ac:dyDescent="0.35">
      <c r="AI108" s="1">
        <f t="shared" si="5"/>
        <v>0</v>
      </c>
      <c r="AS108" s="1">
        <f t="shared" si="6"/>
        <v>0</v>
      </c>
    </row>
    <row r="109" spans="1:46" x14ac:dyDescent="0.35">
      <c r="A109" s="1" t="s">
        <v>38</v>
      </c>
      <c r="F109" s="1">
        <f>SUM(F10:F105)</f>
        <v>23220.760000000002</v>
      </c>
      <c r="G109" s="1">
        <f>SUM(G10:G108)</f>
        <v>15146.84</v>
      </c>
      <c r="J109" s="2">
        <f t="shared" ref="J109:AH109" si="7">SUM(J12:J108)</f>
        <v>4841.1000000000004</v>
      </c>
      <c r="K109" s="1">
        <f t="shared" si="7"/>
        <v>115.94</v>
      </c>
      <c r="L109" s="2">
        <f t="shared" si="7"/>
        <v>275</v>
      </c>
      <c r="M109" s="1">
        <f t="shared" si="7"/>
        <v>47</v>
      </c>
      <c r="N109" s="1">
        <f t="shared" si="7"/>
        <v>187.3</v>
      </c>
      <c r="O109" s="1">
        <f t="shared" si="7"/>
        <v>703.33</v>
      </c>
      <c r="P109" s="1">
        <f t="shared" si="7"/>
        <v>90</v>
      </c>
      <c r="Q109" s="1">
        <f t="shared" si="7"/>
        <v>307.02999999999997</v>
      </c>
      <c r="R109" s="1">
        <f t="shared" si="7"/>
        <v>179.4</v>
      </c>
      <c r="S109" s="1">
        <f t="shared" si="7"/>
        <v>73</v>
      </c>
      <c r="T109" s="1">
        <f t="shared" si="7"/>
        <v>0</v>
      </c>
      <c r="U109" s="1">
        <f t="shared" si="7"/>
        <v>411.37</v>
      </c>
      <c r="V109" s="1">
        <f t="shared" si="7"/>
        <v>14.75</v>
      </c>
      <c r="W109" s="1">
        <f t="shared" si="7"/>
        <v>0</v>
      </c>
      <c r="X109" s="1">
        <f t="shared" si="7"/>
        <v>0</v>
      </c>
      <c r="Y109" s="1">
        <f t="shared" si="7"/>
        <v>257.99</v>
      </c>
      <c r="Z109" s="1">
        <f t="shared" si="7"/>
        <v>0</v>
      </c>
      <c r="AA109" s="1">
        <f t="shared" si="7"/>
        <v>1800</v>
      </c>
      <c r="AB109" s="1">
        <f t="shared" si="7"/>
        <v>0</v>
      </c>
      <c r="AC109" s="1">
        <f t="shared" si="7"/>
        <v>0</v>
      </c>
      <c r="AD109" s="8">
        <f t="shared" si="7"/>
        <v>8916.7199999999993</v>
      </c>
      <c r="AE109" s="1">
        <f t="shared" si="7"/>
        <v>0</v>
      </c>
      <c r="AF109" s="1">
        <f t="shared" si="7"/>
        <v>600</v>
      </c>
      <c r="AG109" s="1">
        <f t="shared" si="7"/>
        <v>2319</v>
      </c>
      <c r="AH109" s="1">
        <f t="shared" si="7"/>
        <v>2053.2300000000005</v>
      </c>
      <c r="AI109" s="1">
        <f t="shared" ref="AI109:AP109" si="8">SUM(AI10:AI108)</f>
        <v>23220.760000000002</v>
      </c>
      <c r="AJ109" s="1">
        <f t="shared" si="8"/>
        <v>11350</v>
      </c>
      <c r="AK109" s="1">
        <f t="shared" si="8"/>
        <v>1507.81</v>
      </c>
      <c r="AL109" s="1">
        <f t="shared" si="8"/>
        <v>284.36</v>
      </c>
      <c r="AM109" s="1">
        <f t="shared" si="8"/>
        <v>0</v>
      </c>
      <c r="AN109" s="1">
        <f t="shared" si="8"/>
        <v>75</v>
      </c>
      <c r="AO109" s="1">
        <f t="shared" si="8"/>
        <v>0</v>
      </c>
      <c r="AP109" s="1">
        <f t="shared" si="8"/>
        <v>0</v>
      </c>
      <c r="AR109" s="1">
        <f>SUM(AR10:AR108)</f>
        <v>1929.67</v>
      </c>
      <c r="AS109" s="1">
        <f>SUM(AS10:AS108)</f>
        <v>15146.84</v>
      </c>
      <c r="AT109" s="17">
        <f>SUM(AJ109:AR109)</f>
        <v>15146.84</v>
      </c>
    </row>
    <row r="110" spans="1:46" s="8" customFormat="1" x14ac:dyDescent="0.35">
      <c r="J110" s="8">
        <f t="shared" ref="J110:AB110" si="9">J7-J109</f>
        <v>258.89999999999964</v>
      </c>
      <c r="K110" s="8">
        <f t="shared" si="9"/>
        <v>9.0600000000000023</v>
      </c>
      <c r="L110" s="8">
        <f t="shared" si="9"/>
        <v>0</v>
      </c>
      <c r="M110" s="8">
        <f t="shared" si="9"/>
        <v>-12</v>
      </c>
      <c r="N110" s="8">
        <f t="shared" si="9"/>
        <v>87.699999999999989</v>
      </c>
      <c r="O110" s="8">
        <f t="shared" si="9"/>
        <v>-53.330000000000041</v>
      </c>
      <c r="P110" s="8">
        <f t="shared" si="9"/>
        <v>95</v>
      </c>
      <c r="Q110" s="8">
        <f t="shared" si="9"/>
        <v>342.97</v>
      </c>
      <c r="R110" s="8">
        <f t="shared" si="9"/>
        <v>-19.400000000000006</v>
      </c>
      <c r="S110" s="8">
        <f t="shared" si="9"/>
        <v>-1</v>
      </c>
      <c r="T110" s="8">
        <f t="shared" si="9"/>
        <v>0</v>
      </c>
      <c r="U110" s="8">
        <f t="shared" si="9"/>
        <v>68.63</v>
      </c>
      <c r="V110" s="8">
        <f t="shared" si="9"/>
        <v>485.25</v>
      </c>
      <c r="W110" s="8">
        <f t="shared" si="9"/>
        <v>0</v>
      </c>
      <c r="X110" s="8">
        <f t="shared" si="9"/>
        <v>500</v>
      </c>
      <c r="Y110" s="8">
        <f t="shared" si="9"/>
        <v>-7.9900000000000091</v>
      </c>
      <c r="Z110" s="8">
        <f t="shared" si="9"/>
        <v>400</v>
      </c>
      <c r="AA110" s="8">
        <f t="shared" si="9"/>
        <v>-1050</v>
      </c>
      <c r="AB110" s="8">
        <f t="shared" si="9"/>
        <v>0</v>
      </c>
      <c r="AC110" s="8">
        <f>SUM(AC7-AC109)</f>
        <v>500</v>
      </c>
      <c r="AD110" s="8">
        <f>AD6-AD109</f>
        <v>4513.2800000000007</v>
      </c>
      <c r="AE110" s="8">
        <f>AE6-AE109</f>
        <v>2195</v>
      </c>
      <c r="AF110" s="8">
        <f>AF7-AF109</f>
        <v>-100</v>
      </c>
      <c r="AI110" s="8">
        <f>SUM(J110:AF110)</f>
        <v>8212.07</v>
      </c>
    </row>
    <row r="112" spans="1:46" x14ac:dyDescent="0.35">
      <c r="A112" s="18"/>
      <c r="B112" s="18"/>
      <c r="C112" s="19"/>
      <c r="D112" s="11"/>
      <c r="E112" s="18"/>
      <c r="F112" s="18"/>
      <c r="G112" s="12"/>
      <c r="H112" s="12"/>
    </row>
    <row r="113" spans="1:8" x14ac:dyDescent="0.35">
      <c r="A113" s="20"/>
      <c r="B113" s="18"/>
      <c r="C113" s="18"/>
      <c r="D113" s="11"/>
      <c r="E113" s="20"/>
      <c r="F113" s="18"/>
      <c r="G113" s="12"/>
      <c r="H113" s="12"/>
    </row>
    <row r="114" spans="1:8" x14ac:dyDescent="0.35">
      <c r="A114" s="18"/>
      <c r="B114" s="18"/>
      <c r="C114" s="18"/>
      <c r="D114" s="11"/>
      <c r="E114" s="18"/>
      <c r="F114" s="18"/>
      <c r="G114" s="12"/>
      <c r="H114" s="12"/>
    </row>
    <row r="115" spans="1:8" x14ac:dyDescent="0.35">
      <c r="A115" s="18"/>
      <c r="B115" s="18"/>
      <c r="C115" s="18"/>
      <c r="D115" s="11"/>
      <c r="E115" s="18"/>
      <c r="F115" s="18"/>
      <c r="G115" s="12"/>
      <c r="H115" s="12"/>
    </row>
    <row r="116" spans="1:8" x14ac:dyDescent="0.35">
      <c r="A116" s="18"/>
      <c r="B116" s="18"/>
      <c r="C116" s="18"/>
      <c r="D116" s="11"/>
      <c r="E116" s="18"/>
      <c r="F116" s="18"/>
      <c r="G116" s="12"/>
      <c r="H116" s="12"/>
    </row>
    <row r="117" spans="1:8" x14ac:dyDescent="0.35">
      <c r="A117" s="18"/>
      <c r="B117" s="18"/>
      <c r="C117" s="18"/>
      <c r="D117" s="11"/>
      <c r="E117" s="18"/>
      <c r="F117" s="18"/>
      <c r="G117" s="12"/>
      <c r="H117" s="12"/>
    </row>
    <row r="118" spans="1:8" x14ac:dyDescent="0.35">
      <c r="A118" s="18"/>
      <c r="B118" s="18"/>
      <c r="C118" s="18"/>
      <c r="D118" s="11"/>
      <c r="E118" s="18"/>
      <c r="F118" s="18"/>
      <c r="G118" s="12"/>
      <c r="H118" s="12"/>
    </row>
    <row r="119" spans="1:8" x14ac:dyDescent="0.35">
      <c r="A119" s="18"/>
      <c r="B119" s="18"/>
      <c r="C119" s="18"/>
      <c r="D119" s="11"/>
      <c r="E119" s="18"/>
      <c r="F119" s="18"/>
      <c r="G119" s="12"/>
      <c r="H119" s="12"/>
    </row>
    <row r="120" spans="1:8" x14ac:dyDescent="0.35">
      <c r="A120" s="18"/>
      <c r="B120" s="18"/>
      <c r="C120" s="18"/>
      <c r="D120" s="11"/>
      <c r="E120" s="18"/>
      <c r="F120" s="18"/>
      <c r="G120" s="12"/>
      <c r="H120" s="12"/>
    </row>
    <row r="121" spans="1:8" x14ac:dyDescent="0.35">
      <c r="A121" s="18"/>
      <c r="B121" s="18"/>
      <c r="C121" s="18"/>
      <c r="D121" s="11"/>
      <c r="E121" s="18"/>
      <c r="F121" s="18"/>
      <c r="G121" s="12"/>
      <c r="H121" s="12"/>
    </row>
    <row r="122" spans="1:8" x14ac:dyDescent="0.35">
      <c r="A122" s="18"/>
      <c r="B122" s="18"/>
      <c r="C122" s="18"/>
      <c r="D122" s="11"/>
      <c r="E122" s="18"/>
      <c r="F122" s="18"/>
      <c r="G122" s="12"/>
      <c r="H122" s="12"/>
    </row>
    <row r="123" spans="1:8" x14ac:dyDescent="0.35">
      <c r="A123" s="18"/>
      <c r="B123" s="18"/>
      <c r="C123" s="18"/>
      <c r="D123" s="11"/>
      <c r="E123" s="18"/>
      <c r="F123" s="20"/>
      <c r="G123" s="12"/>
      <c r="H123" s="12"/>
    </row>
    <row r="124" spans="1:8" x14ac:dyDescent="0.35">
      <c r="A124" s="18"/>
      <c r="B124" s="18"/>
      <c r="C124" s="18"/>
      <c r="D124" s="11"/>
      <c r="E124" s="18"/>
      <c r="F124" s="18"/>
      <c r="G124" s="12"/>
      <c r="H124" s="12"/>
    </row>
    <row r="125" spans="1:8" x14ac:dyDescent="0.35">
      <c r="A125" s="18"/>
      <c r="B125" s="18"/>
      <c r="C125" s="18"/>
      <c r="D125" s="11"/>
      <c r="E125" s="18"/>
      <c r="F125" s="18"/>
      <c r="G125" s="12"/>
      <c r="H125" s="12"/>
    </row>
    <row r="126" spans="1:8" x14ac:dyDescent="0.35">
      <c r="A126" s="18"/>
      <c r="B126" s="18"/>
      <c r="C126" s="18"/>
      <c r="D126" s="11"/>
      <c r="E126" s="18"/>
      <c r="F126" s="18"/>
      <c r="G126" s="12"/>
      <c r="H126" s="12"/>
    </row>
    <row r="127" spans="1:8" x14ac:dyDescent="0.35">
      <c r="A127" s="18"/>
      <c r="B127" s="18"/>
      <c r="C127" s="18"/>
      <c r="D127" s="11"/>
      <c r="E127" s="18"/>
      <c r="F127" s="18"/>
      <c r="G127" s="12"/>
      <c r="H127" s="12"/>
    </row>
    <row r="128" spans="1:8" x14ac:dyDescent="0.35">
      <c r="A128" s="18"/>
      <c r="B128" s="18"/>
      <c r="C128" s="18"/>
      <c r="D128" s="11"/>
      <c r="E128" s="18"/>
      <c r="F128" s="18"/>
      <c r="G128" s="12"/>
      <c r="H128" s="12"/>
    </row>
    <row r="129" spans="1:8" x14ac:dyDescent="0.35">
      <c r="A129" s="18"/>
      <c r="B129" s="18"/>
      <c r="C129" s="18"/>
      <c r="D129" s="11"/>
      <c r="E129" s="18"/>
      <c r="F129" s="18"/>
      <c r="G129" s="12"/>
      <c r="H129" s="12"/>
    </row>
    <row r="130" spans="1:8" x14ac:dyDescent="0.35">
      <c r="A130" s="11"/>
      <c r="B130" s="11"/>
      <c r="C130" s="11"/>
      <c r="D130" s="11"/>
      <c r="E130" s="18"/>
      <c r="F130" s="20"/>
    </row>
    <row r="131" spans="1:8" x14ac:dyDescent="0.35">
      <c r="A131" s="11"/>
      <c r="B131" s="11"/>
      <c r="C131" s="11"/>
      <c r="D131" s="11"/>
      <c r="E131" s="18"/>
      <c r="F131" s="18"/>
    </row>
    <row r="132" spans="1:8" x14ac:dyDescent="0.35">
      <c r="A132" s="11"/>
      <c r="B132" s="11"/>
      <c r="C132" s="11"/>
      <c r="D132" s="11"/>
      <c r="E132" s="18"/>
      <c r="F132" s="18"/>
    </row>
    <row r="133" spans="1:8" x14ac:dyDescent="0.35">
      <c r="A133" s="11"/>
      <c r="B133" s="11"/>
      <c r="C133" s="11"/>
      <c r="D133" s="11"/>
      <c r="E133" s="18"/>
      <c r="F133" s="18"/>
    </row>
    <row r="134" spans="1:8" x14ac:dyDescent="0.35">
      <c r="A134" s="11"/>
      <c r="B134" s="11"/>
      <c r="C134" s="11"/>
      <c r="D134" s="11"/>
      <c r="E134" s="18"/>
      <c r="F134" s="18"/>
    </row>
    <row r="135" spans="1:8" x14ac:dyDescent="0.35">
      <c r="A135" s="11"/>
      <c r="B135" s="11"/>
      <c r="C135" s="11"/>
      <c r="D135" s="11"/>
      <c r="E135" s="18"/>
      <c r="F135" s="18"/>
    </row>
    <row r="136" spans="1:8" x14ac:dyDescent="0.35">
      <c r="A136" s="11"/>
      <c r="B136" s="11"/>
      <c r="C136" s="11"/>
      <c r="D136" s="11"/>
      <c r="E136" s="11"/>
      <c r="F136" s="11"/>
    </row>
  </sheetData>
  <mergeCells count="5">
    <mergeCell ref="A4:I4"/>
    <mergeCell ref="J4:AI4"/>
    <mergeCell ref="AJ4:AS4"/>
    <mergeCell ref="A1:C1"/>
    <mergeCell ref="A2:B2"/>
  </mergeCells>
  <pageMargins left="0.7" right="0.7" top="0.75" bottom="0.75" header="0.3" footer="0.3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FB2C-9D83-4E56-88AF-B9F484F12E43}">
  <dimension ref="A1:J35"/>
  <sheetViews>
    <sheetView workbookViewId="0">
      <selection activeCell="F13" sqref="F13:F25"/>
    </sheetView>
  </sheetViews>
  <sheetFormatPr defaultRowHeight="14.5" x14ac:dyDescent="0.35"/>
  <cols>
    <col min="1" max="1" width="14.90625" customWidth="1"/>
    <col min="2" max="2" width="16.36328125" customWidth="1"/>
    <col min="3" max="3" width="11.36328125" customWidth="1"/>
    <col min="4" max="4" width="13.7265625" customWidth="1"/>
    <col min="5" max="5" width="12.1796875" customWidth="1"/>
    <col min="6" max="6" width="11.90625" customWidth="1"/>
    <col min="8" max="8" width="10.90625" customWidth="1"/>
  </cols>
  <sheetData>
    <row r="1" spans="1:10" ht="15" thickBot="1" x14ac:dyDescent="0.4">
      <c r="A1" s="122" t="s">
        <v>49</v>
      </c>
      <c r="B1" s="123"/>
      <c r="C1" s="123"/>
      <c r="D1" s="123"/>
      <c r="E1" s="123"/>
      <c r="F1" s="123"/>
      <c r="G1" s="123"/>
      <c r="H1" s="123"/>
      <c r="I1" s="123"/>
      <c r="J1" s="124"/>
    </row>
    <row r="2" spans="1:10" x14ac:dyDescent="0.35">
      <c r="A2" s="34"/>
      <c r="B2" s="57" t="s">
        <v>9</v>
      </c>
      <c r="C2" s="57"/>
      <c r="D2" s="57"/>
      <c r="E2" s="57"/>
      <c r="F2" s="57"/>
      <c r="G2" s="57"/>
      <c r="H2" s="57"/>
      <c r="I2" s="57"/>
      <c r="J2" s="58"/>
    </row>
    <row r="3" spans="1:10" x14ac:dyDescent="0.35">
      <c r="A3" s="62" t="s">
        <v>201</v>
      </c>
      <c r="D3" t="s">
        <v>81</v>
      </c>
      <c r="E3" t="s">
        <v>25</v>
      </c>
      <c r="F3" t="s">
        <v>80</v>
      </c>
      <c r="G3" t="s">
        <v>159</v>
      </c>
      <c r="H3" t="s">
        <v>162</v>
      </c>
      <c r="J3" s="52"/>
    </row>
    <row r="4" spans="1:10" x14ac:dyDescent="0.35">
      <c r="A4" s="35" t="s">
        <v>73</v>
      </c>
      <c r="D4" s="60">
        <v>14852</v>
      </c>
      <c r="F4">
        <v>14852</v>
      </c>
      <c r="J4" s="52"/>
    </row>
    <row r="5" spans="1:10" x14ac:dyDescent="0.35">
      <c r="A5" s="35" t="s">
        <v>77</v>
      </c>
      <c r="B5" t="s">
        <v>93</v>
      </c>
      <c r="C5" t="s">
        <v>107</v>
      </c>
      <c r="D5">
        <v>661</v>
      </c>
      <c r="E5">
        <v>132.19999999999999</v>
      </c>
      <c r="F5">
        <v>793.2</v>
      </c>
      <c r="J5" s="52"/>
    </row>
    <row r="6" spans="1:10" x14ac:dyDescent="0.35">
      <c r="A6" s="35" t="s">
        <v>89</v>
      </c>
      <c r="B6" t="s">
        <v>63</v>
      </c>
      <c r="C6" t="s">
        <v>95</v>
      </c>
      <c r="D6">
        <v>16.34</v>
      </c>
      <c r="E6">
        <v>3.26</v>
      </c>
      <c r="F6">
        <v>19.600000000000001</v>
      </c>
      <c r="J6" s="52"/>
    </row>
    <row r="7" spans="1:10" x14ac:dyDescent="0.35">
      <c r="A7" s="35" t="s">
        <v>89</v>
      </c>
      <c r="B7" t="s">
        <v>90</v>
      </c>
      <c r="C7" t="s">
        <v>106</v>
      </c>
      <c r="D7">
        <v>144</v>
      </c>
      <c r="E7">
        <v>28.8</v>
      </c>
      <c r="F7">
        <v>172.8</v>
      </c>
      <c r="J7" s="52"/>
    </row>
    <row r="8" spans="1:10" x14ac:dyDescent="0.35">
      <c r="A8" s="35" t="s">
        <v>89</v>
      </c>
      <c r="B8" t="s">
        <v>93</v>
      </c>
      <c r="C8" t="s">
        <v>107</v>
      </c>
      <c r="D8">
        <v>486.03</v>
      </c>
      <c r="E8">
        <v>97.21</v>
      </c>
      <c r="F8">
        <v>583.24</v>
      </c>
      <c r="J8" s="52"/>
    </row>
    <row r="9" spans="1:10" ht="29" x14ac:dyDescent="0.35">
      <c r="A9" s="35" t="s">
        <v>96</v>
      </c>
      <c r="B9" t="s">
        <v>97</v>
      </c>
      <c r="C9" s="59" t="s">
        <v>102</v>
      </c>
      <c r="D9">
        <v>114.45</v>
      </c>
      <c r="E9">
        <v>22.89</v>
      </c>
      <c r="F9">
        <v>137.34</v>
      </c>
      <c r="J9" s="52"/>
    </row>
    <row r="10" spans="1:10" x14ac:dyDescent="0.35">
      <c r="A10" s="35" t="s">
        <v>200</v>
      </c>
      <c r="D10">
        <f>SUM(D5:D9)</f>
        <v>1421.82</v>
      </c>
      <c r="E10">
        <f>SUM(E5:E9)</f>
        <v>284.35999999999996</v>
      </c>
      <c r="F10">
        <f>SUM(F5:F9)</f>
        <v>1706.18</v>
      </c>
      <c r="J10" s="52"/>
    </row>
    <row r="11" spans="1:10" ht="15" thickBot="1" x14ac:dyDescent="0.4">
      <c r="A11" s="36" t="s">
        <v>202</v>
      </c>
      <c r="B11" s="37"/>
      <c r="C11" s="37"/>
      <c r="D11" s="61">
        <f>D4-D10</f>
        <v>13430.18</v>
      </c>
      <c r="E11" s="37">
        <v>284.36</v>
      </c>
      <c r="F11" s="37">
        <f>F4-F10</f>
        <v>13145.82</v>
      </c>
      <c r="G11" s="37"/>
      <c r="H11" s="61">
        <v>13430.18</v>
      </c>
      <c r="I11" s="37"/>
      <c r="J11" s="53"/>
    </row>
    <row r="12" spans="1:10" x14ac:dyDescent="0.35">
      <c r="A12" s="62" t="s">
        <v>161</v>
      </c>
      <c r="D12" s="60"/>
      <c r="J12" s="52"/>
    </row>
    <row r="13" spans="1:10" x14ac:dyDescent="0.35">
      <c r="A13" s="35" t="s">
        <v>136</v>
      </c>
      <c r="B13" t="s">
        <v>160</v>
      </c>
      <c r="D13">
        <v>4220</v>
      </c>
      <c r="E13">
        <v>844</v>
      </c>
      <c r="F13">
        <v>5064</v>
      </c>
      <c r="H13">
        <v>9210.16</v>
      </c>
      <c r="J13" s="52"/>
    </row>
    <row r="14" spans="1:10" x14ac:dyDescent="0.35">
      <c r="A14" s="35" t="s">
        <v>175</v>
      </c>
      <c r="B14" t="s">
        <v>120</v>
      </c>
      <c r="D14">
        <v>4000</v>
      </c>
      <c r="F14">
        <v>4000</v>
      </c>
      <c r="H14">
        <v>5210.16</v>
      </c>
      <c r="J14" s="52"/>
    </row>
    <row r="15" spans="1:10" x14ac:dyDescent="0.35">
      <c r="A15" s="35" t="s">
        <v>235</v>
      </c>
      <c r="B15" t="s">
        <v>249</v>
      </c>
      <c r="D15">
        <v>26.82</v>
      </c>
      <c r="E15">
        <v>5.36</v>
      </c>
      <c r="F15">
        <v>32.18</v>
      </c>
      <c r="H15">
        <v>5183.34</v>
      </c>
      <c r="J15" s="52"/>
    </row>
    <row r="16" spans="1:10" x14ac:dyDescent="0.35">
      <c r="A16" s="35" t="s">
        <v>235</v>
      </c>
      <c r="B16" t="s">
        <v>236</v>
      </c>
      <c r="D16">
        <v>54</v>
      </c>
      <c r="E16">
        <v>10.8</v>
      </c>
      <c r="F16">
        <v>64.8</v>
      </c>
      <c r="H16">
        <v>5129.34</v>
      </c>
      <c r="J16" s="52"/>
    </row>
    <row r="17" spans="1:10" x14ac:dyDescent="0.35">
      <c r="A17" s="35" t="s">
        <v>235</v>
      </c>
      <c r="B17" t="s">
        <v>236</v>
      </c>
      <c r="D17">
        <v>71</v>
      </c>
      <c r="E17">
        <v>14.2</v>
      </c>
      <c r="F17">
        <v>85.2</v>
      </c>
      <c r="H17">
        <v>5058.34</v>
      </c>
      <c r="J17" s="52"/>
    </row>
    <row r="18" spans="1:10" x14ac:dyDescent="0.35">
      <c r="A18" s="35" t="s">
        <v>258</v>
      </c>
      <c r="B18" t="s">
        <v>236</v>
      </c>
      <c r="D18">
        <v>93</v>
      </c>
      <c r="E18">
        <v>18.600000000000001</v>
      </c>
      <c r="F18">
        <v>111.6</v>
      </c>
      <c r="H18">
        <f t="shared" ref="H18:H23" si="0">(H17-D18)</f>
        <v>4965.34</v>
      </c>
      <c r="J18" s="52"/>
    </row>
    <row r="19" spans="1:10" x14ac:dyDescent="0.35">
      <c r="A19" s="35" t="s">
        <v>277</v>
      </c>
      <c r="B19" t="s">
        <v>90</v>
      </c>
      <c r="D19">
        <v>192</v>
      </c>
      <c r="E19">
        <v>38.4</v>
      </c>
      <c r="F19">
        <v>230.4</v>
      </c>
      <c r="H19">
        <f t="shared" si="0"/>
        <v>4773.34</v>
      </c>
      <c r="J19" s="52"/>
    </row>
    <row r="20" spans="1:10" ht="15" customHeight="1" x14ac:dyDescent="0.35">
      <c r="A20" s="35" t="s">
        <v>268</v>
      </c>
      <c r="B20" t="s">
        <v>236</v>
      </c>
      <c r="D20">
        <v>65.5</v>
      </c>
      <c r="E20">
        <v>13.1</v>
      </c>
      <c r="F20">
        <v>78.599999999999994</v>
      </c>
      <c r="H20">
        <f t="shared" si="0"/>
        <v>4707.84</v>
      </c>
      <c r="J20" s="52"/>
    </row>
    <row r="21" spans="1:10" ht="15" customHeight="1" x14ac:dyDescent="0.35">
      <c r="A21" s="35" t="s">
        <v>291</v>
      </c>
      <c r="B21" t="s">
        <v>236</v>
      </c>
      <c r="D21">
        <v>53.4</v>
      </c>
      <c r="E21">
        <v>10.68</v>
      </c>
      <c r="F21">
        <v>64.08</v>
      </c>
      <c r="H21">
        <f t="shared" si="0"/>
        <v>4654.4400000000005</v>
      </c>
      <c r="J21" s="52"/>
    </row>
    <row r="22" spans="1:10" ht="15" customHeight="1" x14ac:dyDescent="0.35">
      <c r="A22" s="35" t="s">
        <v>295</v>
      </c>
      <c r="B22" t="s">
        <v>90</v>
      </c>
      <c r="D22">
        <v>96</v>
      </c>
      <c r="E22">
        <v>19.2</v>
      </c>
      <c r="F22">
        <v>115.2</v>
      </c>
      <c r="H22">
        <f t="shared" si="0"/>
        <v>4558.4400000000005</v>
      </c>
      <c r="J22" s="52"/>
    </row>
    <row r="23" spans="1:10" ht="15" customHeight="1" x14ac:dyDescent="0.35">
      <c r="A23" s="35" t="s">
        <v>302</v>
      </c>
      <c r="B23" t="s">
        <v>236</v>
      </c>
      <c r="D23">
        <v>45</v>
      </c>
      <c r="E23">
        <v>9</v>
      </c>
      <c r="F23">
        <v>54</v>
      </c>
      <c r="H23" s="60">
        <f t="shared" si="0"/>
        <v>4513.4400000000005</v>
      </c>
      <c r="J23" s="52"/>
    </row>
    <row r="24" spans="1:10" ht="15" customHeight="1" x14ac:dyDescent="0.35">
      <c r="A24" s="35"/>
      <c r="J24" s="52"/>
    </row>
    <row r="25" spans="1:10" ht="15" customHeight="1" x14ac:dyDescent="0.35">
      <c r="A25" s="35"/>
      <c r="F25">
        <f>SUM(F13:F24)</f>
        <v>9900.0600000000013</v>
      </c>
      <c r="J25" s="52"/>
    </row>
    <row r="26" spans="1:10" ht="15" customHeight="1" x14ac:dyDescent="0.35">
      <c r="A26" s="35"/>
      <c r="J26" s="52"/>
    </row>
    <row r="27" spans="1:10" ht="15" customHeight="1" x14ac:dyDescent="0.35">
      <c r="A27" s="35"/>
      <c r="J27" s="52"/>
    </row>
    <row r="28" spans="1:10" ht="15" customHeight="1" x14ac:dyDescent="0.35">
      <c r="A28" s="35"/>
      <c r="J28" s="52"/>
    </row>
    <row r="29" spans="1:10" ht="15" customHeight="1" x14ac:dyDescent="0.35">
      <c r="A29" s="35"/>
      <c r="J29" s="52"/>
    </row>
    <row r="30" spans="1:10" ht="15" customHeight="1" x14ac:dyDescent="0.35">
      <c r="A30" s="35"/>
      <c r="J30" s="52"/>
    </row>
    <row r="31" spans="1:10" ht="15" customHeight="1" x14ac:dyDescent="0.35">
      <c r="A31" s="35"/>
      <c r="J31" s="52"/>
    </row>
    <row r="32" spans="1:10" ht="15" customHeight="1" x14ac:dyDescent="0.35">
      <c r="A32" s="35"/>
      <c r="J32" s="52"/>
    </row>
    <row r="33" spans="1:10" x14ac:dyDescent="0.35">
      <c r="A33" s="35"/>
      <c r="J33" s="52"/>
    </row>
    <row r="34" spans="1:10" x14ac:dyDescent="0.35">
      <c r="A34" s="35"/>
      <c r="J34" s="52"/>
    </row>
    <row r="35" spans="1:10" ht="15" thickBot="1" x14ac:dyDescent="0.4">
      <c r="A35" s="36"/>
      <c r="B35" s="37"/>
      <c r="C35" s="37"/>
      <c r="D35" s="37"/>
      <c r="E35" s="37"/>
      <c r="F35" s="37"/>
      <c r="G35" s="37"/>
      <c r="H35" s="37"/>
      <c r="I35" s="37"/>
      <c r="J35" s="53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74F2-12A5-40E1-8D70-E52CE4E396D7}">
  <dimension ref="A1:G45"/>
  <sheetViews>
    <sheetView topLeftCell="A20" workbookViewId="0">
      <selection activeCell="E45" sqref="E45"/>
    </sheetView>
  </sheetViews>
  <sheetFormatPr defaultRowHeight="14.5" x14ac:dyDescent="0.35"/>
  <cols>
    <col min="2" max="2" width="12.1796875" customWidth="1"/>
    <col min="7" max="7" width="40.6328125" customWidth="1"/>
  </cols>
  <sheetData>
    <row r="1" spans="1:6" ht="15" thickBot="1" x14ac:dyDescent="0.4">
      <c r="A1" s="122" t="s">
        <v>46</v>
      </c>
      <c r="B1" s="123"/>
      <c r="C1" s="123"/>
      <c r="D1" s="123"/>
      <c r="E1" s="123"/>
      <c r="F1" s="124"/>
    </row>
    <row r="2" spans="1:6" ht="29.5" thickBot="1" x14ac:dyDescent="0.4">
      <c r="A2" s="33"/>
      <c r="B2" s="41" t="s">
        <v>48</v>
      </c>
      <c r="C2" s="44" t="s">
        <v>57</v>
      </c>
      <c r="D2" s="44" t="s">
        <v>62</v>
      </c>
      <c r="E2" s="41" t="s">
        <v>56</v>
      </c>
      <c r="F2" s="41"/>
    </row>
    <row r="3" spans="1:6" x14ac:dyDescent="0.35">
      <c r="A3" s="34" t="s">
        <v>60</v>
      </c>
      <c r="B3" s="38"/>
      <c r="C3" s="38"/>
      <c r="D3" s="38"/>
      <c r="E3" s="38"/>
      <c r="F3" s="38">
        <v>40035.06</v>
      </c>
    </row>
    <row r="4" spans="1:6" x14ac:dyDescent="0.35">
      <c r="A4" s="35" t="s">
        <v>61</v>
      </c>
      <c r="B4" s="42" t="s">
        <v>64</v>
      </c>
      <c r="C4" s="39"/>
      <c r="D4" s="39">
        <v>4000</v>
      </c>
      <c r="E4" s="39"/>
      <c r="F4" s="39">
        <v>44035.06</v>
      </c>
    </row>
    <row r="5" spans="1:6" x14ac:dyDescent="0.35">
      <c r="A5" s="35" t="s">
        <v>69</v>
      </c>
      <c r="B5" s="39"/>
      <c r="C5" s="39"/>
      <c r="D5" s="39"/>
      <c r="E5" s="39"/>
      <c r="F5" s="39">
        <v>44035.06</v>
      </c>
    </row>
    <row r="6" spans="1:6" x14ac:dyDescent="0.35">
      <c r="A6" s="35" t="s">
        <v>68</v>
      </c>
      <c r="B6" s="39" t="s">
        <v>101</v>
      </c>
      <c r="C6" s="39"/>
      <c r="D6" s="39"/>
      <c r="E6" s="39">
        <v>293.17</v>
      </c>
      <c r="F6" s="39">
        <v>44328.23</v>
      </c>
    </row>
    <row r="7" spans="1:6" x14ac:dyDescent="0.35">
      <c r="A7" s="35" t="s">
        <v>70</v>
      </c>
      <c r="B7" s="43" t="s">
        <v>86</v>
      </c>
      <c r="C7" s="39">
        <v>1000</v>
      </c>
      <c r="D7" s="39"/>
      <c r="E7" s="39"/>
      <c r="F7" s="39">
        <v>43328.23</v>
      </c>
    </row>
    <row r="8" spans="1:6" x14ac:dyDescent="0.35">
      <c r="A8" s="35" t="s">
        <v>72</v>
      </c>
      <c r="B8" s="42" t="s">
        <v>86</v>
      </c>
      <c r="C8" s="39">
        <v>6000</v>
      </c>
      <c r="D8" s="39"/>
      <c r="E8" s="39"/>
      <c r="F8" s="39">
        <v>37328.230000000003</v>
      </c>
    </row>
    <row r="9" spans="1:6" x14ac:dyDescent="0.35">
      <c r="A9" s="35" t="s">
        <v>75</v>
      </c>
      <c r="B9" s="42" t="s">
        <v>91</v>
      </c>
      <c r="C9" s="39">
        <v>1100</v>
      </c>
      <c r="D9" s="39"/>
      <c r="E9" s="39"/>
      <c r="F9" s="39">
        <v>36228.230000000003</v>
      </c>
    </row>
    <row r="10" spans="1:6" x14ac:dyDescent="0.35">
      <c r="A10" s="35" t="s">
        <v>76</v>
      </c>
      <c r="B10" s="42" t="s">
        <v>91</v>
      </c>
      <c r="C10" s="39">
        <v>1000</v>
      </c>
      <c r="D10" s="39"/>
      <c r="E10" s="39"/>
      <c r="F10" s="39">
        <v>35228.230000000003</v>
      </c>
    </row>
    <row r="11" spans="1:6" x14ac:dyDescent="0.35">
      <c r="A11" s="35" t="s">
        <v>78</v>
      </c>
      <c r="B11" s="42" t="s">
        <v>91</v>
      </c>
      <c r="C11" s="39"/>
      <c r="D11" s="39">
        <v>5000</v>
      </c>
      <c r="E11" s="39"/>
      <c r="F11" s="39">
        <v>40228.230000000003</v>
      </c>
    </row>
    <row r="12" spans="1:6" x14ac:dyDescent="0.35">
      <c r="A12" s="35" t="s">
        <v>79</v>
      </c>
      <c r="B12" s="39" t="s">
        <v>92</v>
      </c>
      <c r="C12" s="39"/>
      <c r="D12" s="39"/>
      <c r="E12" s="39">
        <v>282.41000000000003</v>
      </c>
      <c r="F12" s="39">
        <v>40510.639999999999</v>
      </c>
    </row>
    <row r="13" spans="1:6" x14ac:dyDescent="0.35">
      <c r="A13" s="35" t="s">
        <v>85</v>
      </c>
      <c r="B13" s="42" t="s">
        <v>91</v>
      </c>
      <c r="C13" s="39">
        <v>1000</v>
      </c>
      <c r="D13" s="39"/>
      <c r="E13" s="39"/>
      <c r="F13" s="39">
        <v>39510.639999999999</v>
      </c>
    </row>
    <row r="14" spans="1:6" x14ac:dyDescent="0.35">
      <c r="A14" s="35" t="s">
        <v>88</v>
      </c>
      <c r="B14" s="39" t="s">
        <v>100</v>
      </c>
      <c r="C14" s="39">
        <v>2500</v>
      </c>
      <c r="D14" s="39"/>
      <c r="E14" s="39"/>
      <c r="F14" s="39">
        <v>37010.639999999999</v>
      </c>
    </row>
    <row r="15" spans="1:6" x14ac:dyDescent="0.35">
      <c r="A15" s="35" t="s">
        <v>94</v>
      </c>
      <c r="B15" s="39" t="s">
        <v>101</v>
      </c>
      <c r="C15" s="39"/>
      <c r="D15" s="39"/>
      <c r="E15" s="39">
        <v>258.37</v>
      </c>
      <c r="F15" s="39">
        <v>37269.01</v>
      </c>
    </row>
    <row r="16" spans="1:6" x14ac:dyDescent="0.35">
      <c r="A16" s="35" t="s">
        <v>98</v>
      </c>
      <c r="B16" s="39" t="s">
        <v>194</v>
      </c>
      <c r="C16" s="39">
        <v>1000</v>
      </c>
      <c r="D16" s="39"/>
      <c r="E16" s="39"/>
      <c r="F16" s="39">
        <v>36269.01</v>
      </c>
    </row>
    <row r="17" spans="1:6" x14ac:dyDescent="0.35">
      <c r="A17" s="35" t="s">
        <v>103</v>
      </c>
      <c r="B17" s="39" t="s">
        <v>167</v>
      </c>
      <c r="C17" s="39">
        <v>1000</v>
      </c>
      <c r="D17" s="39"/>
      <c r="E17" s="39"/>
      <c r="F17" s="39">
        <v>35269.01</v>
      </c>
    </row>
    <row r="18" spans="1:6" x14ac:dyDescent="0.35">
      <c r="A18" s="35" t="s">
        <v>104</v>
      </c>
      <c r="B18" s="39" t="s">
        <v>167</v>
      </c>
      <c r="C18" s="39">
        <v>1000</v>
      </c>
      <c r="D18" s="39"/>
      <c r="E18" s="39"/>
      <c r="F18" s="39">
        <v>34269.01</v>
      </c>
    </row>
    <row r="19" spans="1:6" ht="15" thickBot="1" x14ac:dyDescent="0.4">
      <c r="A19" s="36" t="s">
        <v>105</v>
      </c>
      <c r="B19" s="40"/>
      <c r="C19" s="40"/>
      <c r="D19" s="40"/>
      <c r="E19" s="40">
        <v>228.13</v>
      </c>
      <c r="F19" s="40">
        <v>34497.14</v>
      </c>
    </row>
    <row r="20" spans="1:6" ht="15" thickBot="1" x14ac:dyDescent="0.4">
      <c r="A20" s="36" t="s">
        <v>38</v>
      </c>
      <c r="B20" s="41"/>
      <c r="C20" s="41">
        <f>SUM(C3:C19)</f>
        <v>15600</v>
      </c>
      <c r="D20" s="41">
        <f>SUM(D3:D19)</f>
        <v>9000</v>
      </c>
      <c r="E20" s="37">
        <f>SUM(E3:E19)</f>
        <v>1062.08</v>
      </c>
      <c r="F20" s="41"/>
    </row>
    <row r="21" spans="1:6" ht="15" thickBot="1" x14ac:dyDescent="0.4"/>
    <row r="22" spans="1:6" ht="15" thickBot="1" x14ac:dyDescent="0.4">
      <c r="A22" s="122" t="s">
        <v>163</v>
      </c>
      <c r="B22" s="123"/>
      <c r="C22" s="123"/>
      <c r="D22" s="123"/>
      <c r="E22" s="123"/>
      <c r="F22" s="124"/>
    </row>
    <row r="23" spans="1:6" ht="29.5" thickBot="1" x14ac:dyDescent="0.4">
      <c r="A23" s="54"/>
      <c r="B23" s="54" t="s">
        <v>199</v>
      </c>
      <c r="C23" s="55" t="s">
        <v>57</v>
      </c>
      <c r="D23" s="55" t="s">
        <v>62</v>
      </c>
      <c r="E23" s="54" t="s">
        <v>56</v>
      </c>
      <c r="F23" s="51"/>
    </row>
    <row r="24" spans="1:6" x14ac:dyDescent="0.35">
      <c r="A24" s="39" t="s">
        <v>127</v>
      </c>
      <c r="B24" s="39"/>
      <c r="C24" s="39"/>
      <c r="D24" s="39"/>
      <c r="E24" s="39"/>
      <c r="F24" s="52">
        <v>34497.14</v>
      </c>
    </row>
    <row r="25" spans="1:6" x14ac:dyDescent="0.35">
      <c r="A25" s="39" t="s">
        <v>121</v>
      </c>
      <c r="B25" s="39" t="s">
        <v>167</v>
      </c>
      <c r="C25" s="39"/>
      <c r="D25" s="39">
        <v>4500</v>
      </c>
      <c r="E25" s="39"/>
      <c r="F25" s="52">
        <v>38997.14</v>
      </c>
    </row>
    <row r="26" spans="1:6" x14ac:dyDescent="0.35">
      <c r="A26" s="39" t="s">
        <v>135</v>
      </c>
      <c r="B26" s="39" t="s">
        <v>193</v>
      </c>
      <c r="C26" s="39">
        <v>5500</v>
      </c>
      <c r="D26" s="39"/>
      <c r="E26" s="39"/>
      <c r="F26" s="52">
        <v>33497.14</v>
      </c>
    </row>
    <row r="27" spans="1:6" x14ac:dyDescent="0.35">
      <c r="A27" s="39" t="s">
        <v>157</v>
      </c>
      <c r="B27" s="39" t="s">
        <v>193</v>
      </c>
      <c r="C27" s="39"/>
      <c r="D27" s="39">
        <v>2000</v>
      </c>
      <c r="E27" s="39"/>
      <c r="F27" s="52">
        <v>35497.14</v>
      </c>
    </row>
    <row r="28" spans="1:6" x14ac:dyDescent="0.35">
      <c r="A28" s="39" t="s">
        <v>172</v>
      </c>
      <c r="B28" s="39" t="s">
        <v>193</v>
      </c>
      <c r="C28" s="39">
        <v>1000</v>
      </c>
      <c r="D28" s="39"/>
      <c r="E28" s="39"/>
      <c r="F28" s="52">
        <v>34497.14</v>
      </c>
    </row>
    <row r="29" spans="1:6" x14ac:dyDescent="0.35">
      <c r="A29" s="39" t="s">
        <v>168</v>
      </c>
      <c r="B29" s="39" t="s">
        <v>218</v>
      </c>
      <c r="C29" s="39"/>
      <c r="D29" s="39"/>
      <c r="E29" s="39">
        <v>204.53</v>
      </c>
      <c r="F29" s="52">
        <v>34701.67</v>
      </c>
    </row>
    <row r="30" spans="1:6" x14ac:dyDescent="0.35">
      <c r="A30" s="39" t="s">
        <v>173</v>
      </c>
      <c r="B30" s="39"/>
      <c r="C30" s="39">
        <v>4000</v>
      </c>
      <c r="D30" s="39"/>
      <c r="E30" s="39"/>
      <c r="F30" s="52">
        <v>30701.67</v>
      </c>
    </row>
    <row r="31" spans="1:6" x14ac:dyDescent="0.35">
      <c r="A31" s="39" t="s">
        <v>183</v>
      </c>
      <c r="B31" s="39"/>
      <c r="C31" s="39">
        <v>1000</v>
      </c>
      <c r="D31" s="39"/>
      <c r="E31" s="39"/>
      <c r="F31" s="52">
        <v>29701.67</v>
      </c>
    </row>
    <row r="32" spans="1:6" x14ac:dyDescent="0.35">
      <c r="A32" s="39" t="s">
        <v>209</v>
      </c>
      <c r="B32" s="39"/>
      <c r="C32" s="39">
        <v>500</v>
      </c>
      <c r="D32" s="39"/>
      <c r="E32" s="39"/>
      <c r="F32" s="52">
        <v>29201.67</v>
      </c>
    </row>
    <row r="33" spans="1:7" x14ac:dyDescent="0.35">
      <c r="A33" s="39" t="s">
        <v>220</v>
      </c>
      <c r="B33" s="39"/>
      <c r="C33" s="39">
        <v>4000</v>
      </c>
      <c r="D33" s="39"/>
      <c r="E33" s="39"/>
      <c r="F33" s="52">
        <v>25201.67</v>
      </c>
    </row>
    <row r="34" spans="1:7" x14ac:dyDescent="0.35">
      <c r="A34" s="39" t="s">
        <v>220</v>
      </c>
      <c r="B34" s="39"/>
      <c r="C34" s="39"/>
      <c r="D34" s="39">
        <v>5000</v>
      </c>
      <c r="E34" s="39"/>
      <c r="F34" s="52">
        <v>30201.67</v>
      </c>
    </row>
    <row r="35" spans="1:7" x14ac:dyDescent="0.35">
      <c r="A35" s="39" t="s">
        <v>224</v>
      </c>
      <c r="B35" s="39" t="s">
        <v>246</v>
      </c>
      <c r="C35" s="39"/>
      <c r="D35" s="39"/>
      <c r="E35" s="39">
        <v>169.74</v>
      </c>
      <c r="F35" s="52">
        <v>30371.41</v>
      </c>
    </row>
    <row r="36" spans="1:7" x14ac:dyDescent="0.35">
      <c r="A36" s="39" t="s">
        <v>225</v>
      </c>
      <c r="B36" s="39"/>
      <c r="C36" s="39"/>
      <c r="D36" s="39">
        <v>4000</v>
      </c>
      <c r="E36" s="39"/>
      <c r="F36" s="52">
        <v>34371.410000000003</v>
      </c>
    </row>
    <row r="37" spans="1:7" x14ac:dyDescent="0.35">
      <c r="A37" s="39" t="s">
        <v>231</v>
      </c>
      <c r="B37" s="39"/>
      <c r="C37" s="39">
        <v>1000</v>
      </c>
      <c r="D37" s="39"/>
      <c r="E37" s="39"/>
      <c r="F37" s="52">
        <v>33371.410000000003</v>
      </c>
    </row>
    <row r="38" spans="1:7" x14ac:dyDescent="0.35">
      <c r="A38" s="39" t="s">
        <v>250</v>
      </c>
      <c r="B38" s="39"/>
      <c r="C38" s="39">
        <v>1500</v>
      </c>
      <c r="D38" s="39"/>
      <c r="E38" s="39"/>
      <c r="F38" s="52">
        <v>31871.41</v>
      </c>
    </row>
    <row r="39" spans="1:7" x14ac:dyDescent="0.35">
      <c r="A39" s="39" t="s">
        <v>257</v>
      </c>
      <c r="B39" s="39"/>
      <c r="C39" s="39"/>
      <c r="D39" s="39"/>
      <c r="E39" s="39">
        <v>181.7</v>
      </c>
      <c r="F39" s="52">
        <v>32053.11</v>
      </c>
    </row>
    <row r="40" spans="1:7" x14ac:dyDescent="0.35">
      <c r="A40" s="39" t="s">
        <v>268</v>
      </c>
      <c r="B40" s="39"/>
      <c r="C40" s="39">
        <v>3000</v>
      </c>
      <c r="D40" s="39"/>
      <c r="E40" s="39"/>
      <c r="F40" s="52">
        <v>29053.11</v>
      </c>
    </row>
    <row r="41" spans="1:7" x14ac:dyDescent="0.35">
      <c r="A41" s="39" t="s">
        <v>284</v>
      </c>
      <c r="B41" s="39"/>
      <c r="C41" s="39">
        <v>1200</v>
      </c>
      <c r="D41" s="39"/>
      <c r="E41" s="39"/>
      <c r="F41" s="52">
        <v>27853.11</v>
      </c>
    </row>
    <row r="42" spans="1:7" x14ac:dyDescent="0.35">
      <c r="A42" s="39" t="s">
        <v>290</v>
      </c>
      <c r="B42" s="39"/>
      <c r="C42" s="39">
        <v>2500</v>
      </c>
      <c r="D42" s="39"/>
      <c r="E42" s="39"/>
      <c r="F42" s="52">
        <v>25353.11</v>
      </c>
    </row>
    <row r="43" spans="1:7" x14ac:dyDescent="0.35">
      <c r="A43" s="39" t="s">
        <v>307</v>
      </c>
      <c r="B43" s="39"/>
      <c r="C43" s="39"/>
      <c r="D43" s="39"/>
      <c r="E43" s="39">
        <v>148.65</v>
      </c>
      <c r="F43" s="99">
        <v>25501.759999999998</v>
      </c>
    </row>
    <row r="44" spans="1:7" ht="15" thickBot="1" x14ac:dyDescent="0.4">
      <c r="A44" s="39"/>
      <c r="B44" s="39"/>
      <c r="C44" s="39"/>
      <c r="D44" s="39"/>
      <c r="E44" s="39"/>
      <c r="F44" s="52"/>
    </row>
    <row r="45" spans="1:7" ht="15" thickBot="1" x14ac:dyDescent="0.4">
      <c r="A45" s="41" t="s">
        <v>38</v>
      </c>
      <c r="B45" s="41"/>
      <c r="C45" s="41">
        <f>SUM(C24:C44)</f>
        <v>25200</v>
      </c>
      <c r="D45" s="41">
        <f>SUM(D24:D44)</f>
        <v>15500</v>
      </c>
      <c r="E45" s="41">
        <f>SUM(E24:E44)</f>
        <v>704.62</v>
      </c>
      <c r="F45" s="56"/>
      <c r="G45" t="s">
        <v>310</v>
      </c>
    </row>
  </sheetData>
  <mergeCells count="2">
    <mergeCell ref="A1:F1"/>
    <mergeCell ref="A22:F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A5EB-2BC6-40B6-BB04-E008947CA8A2}">
  <dimension ref="A1:E8"/>
  <sheetViews>
    <sheetView workbookViewId="0">
      <selection activeCell="C5" sqref="C5:C8"/>
    </sheetView>
  </sheetViews>
  <sheetFormatPr defaultRowHeight="14.5" x14ac:dyDescent="0.35"/>
  <cols>
    <col min="2" max="2" width="20.7265625" customWidth="1"/>
    <col min="5" max="5" width="15.453125" customWidth="1"/>
  </cols>
  <sheetData>
    <row r="1" spans="1:5" ht="15" thickBot="1" x14ac:dyDescent="0.4">
      <c r="A1" s="129" t="s">
        <v>108</v>
      </c>
      <c r="B1" s="130"/>
      <c r="C1" s="130"/>
      <c r="D1" s="130"/>
      <c r="E1" s="131"/>
    </row>
    <row r="2" spans="1:5" ht="15" thickBot="1" x14ac:dyDescent="0.4">
      <c r="A2" s="41"/>
      <c r="B2" s="41"/>
      <c r="C2" s="41" t="s">
        <v>109</v>
      </c>
      <c r="D2" s="41" t="s">
        <v>8</v>
      </c>
      <c r="E2" s="41" t="s">
        <v>74</v>
      </c>
    </row>
    <row r="3" spans="1:5" x14ac:dyDescent="0.35">
      <c r="A3" s="39" t="s">
        <v>111</v>
      </c>
      <c r="B3" s="39"/>
      <c r="C3" s="39">
        <v>3257.1</v>
      </c>
      <c r="D3" s="39"/>
      <c r="E3" s="39">
        <v>3257.1</v>
      </c>
    </row>
    <row r="4" spans="1:5" ht="29" x14ac:dyDescent="0.35">
      <c r="A4" s="46" t="s">
        <v>99</v>
      </c>
      <c r="B4" s="45" t="s">
        <v>110</v>
      </c>
      <c r="C4" s="39"/>
      <c r="D4" s="39">
        <v>1062</v>
      </c>
      <c r="E4" s="39">
        <v>2195.1</v>
      </c>
    </row>
    <row r="5" spans="1:5" x14ac:dyDescent="0.35">
      <c r="A5" s="39" t="s">
        <v>230</v>
      </c>
      <c r="B5" s="39" t="s">
        <v>229</v>
      </c>
      <c r="C5" s="39">
        <v>23.9</v>
      </c>
      <c r="D5" s="39"/>
      <c r="E5" s="39">
        <v>2219</v>
      </c>
    </row>
    <row r="6" spans="1:5" x14ac:dyDescent="0.35">
      <c r="A6" s="39" t="s">
        <v>257</v>
      </c>
      <c r="B6" s="39" t="s">
        <v>229</v>
      </c>
      <c r="C6" s="39">
        <v>12.65</v>
      </c>
      <c r="D6" s="39"/>
      <c r="E6" s="39">
        <v>2231.65</v>
      </c>
    </row>
    <row r="7" spans="1:5" x14ac:dyDescent="0.35">
      <c r="A7" s="39" t="s">
        <v>309</v>
      </c>
      <c r="B7" s="39"/>
      <c r="C7" s="39">
        <v>13.08</v>
      </c>
      <c r="D7" s="39"/>
      <c r="E7" s="98">
        <v>2244.73</v>
      </c>
    </row>
    <row r="8" spans="1:5" ht="15" thickBot="1" x14ac:dyDescent="0.4">
      <c r="A8" s="40"/>
      <c r="B8" s="40"/>
      <c r="C8" s="40">
        <f>SUM(C5:C7)</f>
        <v>49.629999999999995</v>
      </c>
      <c r="D8" s="40"/>
      <c r="E8" s="4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F895-CFCD-4A4E-BEC2-86425CEF424F}">
  <dimension ref="A1:S36"/>
  <sheetViews>
    <sheetView workbookViewId="0">
      <selection activeCell="M32" sqref="M32"/>
    </sheetView>
  </sheetViews>
  <sheetFormatPr defaultRowHeight="14.5" x14ac:dyDescent="0.35"/>
  <cols>
    <col min="1" max="1" width="15.54296875" customWidth="1"/>
    <col min="4" max="4" width="11" customWidth="1"/>
    <col min="5" max="5" width="12.81640625" customWidth="1"/>
    <col min="6" max="6" width="14.1796875" customWidth="1"/>
    <col min="8" max="8" width="11" customWidth="1"/>
    <col min="9" max="9" width="14" customWidth="1"/>
  </cols>
  <sheetData>
    <row r="1" spans="1:19" ht="15" thickBot="1" x14ac:dyDescent="0.4">
      <c r="A1" s="23" t="s">
        <v>39</v>
      </c>
      <c r="B1" s="9"/>
      <c r="C1" s="9"/>
      <c r="D1" s="9"/>
      <c r="E1" s="9"/>
      <c r="F1" s="9"/>
      <c r="G1" s="15"/>
      <c r="H1" s="25"/>
      <c r="I1" s="47"/>
      <c r="J1" s="47"/>
      <c r="K1" s="47"/>
      <c r="L1" s="47"/>
      <c r="M1" s="47"/>
      <c r="N1" s="47"/>
      <c r="O1" s="47"/>
      <c r="P1" s="47"/>
      <c r="Q1" s="47"/>
    </row>
    <row r="2" spans="1:19" ht="24.5" x14ac:dyDescent="0.35">
      <c r="A2" s="13"/>
      <c r="B2" s="13"/>
      <c r="C2" s="21">
        <v>44986</v>
      </c>
      <c r="D2" s="13" t="s">
        <v>52</v>
      </c>
      <c r="E2" s="13" t="s">
        <v>55</v>
      </c>
      <c r="F2" s="13" t="s">
        <v>53</v>
      </c>
      <c r="G2" s="21">
        <v>45352</v>
      </c>
      <c r="H2" s="67" t="s">
        <v>67</v>
      </c>
      <c r="I2" s="13" t="s">
        <v>82</v>
      </c>
      <c r="J2" s="63" t="s">
        <v>202</v>
      </c>
      <c r="K2" s="64" t="s">
        <v>206</v>
      </c>
      <c r="L2" s="63" t="s">
        <v>207</v>
      </c>
      <c r="M2" s="13" t="s">
        <v>9</v>
      </c>
      <c r="N2" s="13" t="s">
        <v>205</v>
      </c>
      <c r="O2" s="63" t="s">
        <v>312</v>
      </c>
      <c r="P2" s="84" t="s">
        <v>313</v>
      </c>
      <c r="Q2" s="102" t="s">
        <v>311</v>
      </c>
      <c r="R2" s="101"/>
    </row>
    <row r="3" spans="1:19" x14ac:dyDescent="0.35">
      <c r="A3" s="10" t="s">
        <v>40</v>
      </c>
      <c r="B3" s="10"/>
      <c r="C3" s="10"/>
      <c r="D3" s="10"/>
      <c r="E3" s="10"/>
      <c r="F3" s="10"/>
      <c r="G3" s="16"/>
      <c r="H3" s="65"/>
      <c r="I3" s="27"/>
      <c r="J3" s="26"/>
      <c r="K3" s="65"/>
      <c r="L3" s="26"/>
      <c r="M3" s="1"/>
      <c r="N3" s="1"/>
      <c r="O3" s="1"/>
      <c r="P3" s="79"/>
      <c r="Q3" s="42"/>
    </row>
    <row r="4" spans="1:19" x14ac:dyDescent="0.35">
      <c r="A4" s="10" t="s">
        <v>22</v>
      </c>
      <c r="B4" s="10"/>
      <c r="C4" s="10">
        <v>800</v>
      </c>
      <c r="D4" s="10">
        <v>400</v>
      </c>
      <c r="E4" s="10"/>
      <c r="F4" s="10"/>
      <c r="G4" s="10">
        <v>1200</v>
      </c>
      <c r="H4" s="67">
        <v>400</v>
      </c>
      <c r="I4" s="27"/>
      <c r="J4" s="26">
        <v>1600</v>
      </c>
      <c r="K4" s="65">
        <v>400</v>
      </c>
      <c r="L4" s="26">
        <v>2000</v>
      </c>
      <c r="M4" s="1"/>
      <c r="N4" s="1">
        <v>2000</v>
      </c>
      <c r="O4" s="1"/>
      <c r="P4" s="79"/>
      <c r="Q4" s="42">
        <v>2000</v>
      </c>
    </row>
    <row r="5" spans="1:19" x14ac:dyDescent="0.35">
      <c r="A5" s="10" t="s">
        <v>41</v>
      </c>
      <c r="B5" s="10"/>
      <c r="C5" s="10">
        <v>2600</v>
      </c>
      <c r="D5" s="10"/>
      <c r="E5" s="10"/>
      <c r="F5" s="10">
        <v>176.53</v>
      </c>
      <c r="G5" s="28">
        <v>2423.4699999999998</v>
      </c>
      <c r="H5" s="65"/>
      <c r="I5" s="27"/>
      <c r="J5" s="26">
        <v>2423</v>
      </c>
      <c r="K5" s="65"/>
      <c r="L5" s="26">
        <v>2423</v>
      </c>
      <c r="M5" s="1"/>
      <c r="N5" s="1">
        <v>2423</v>
      </c>
      <c r="O5" s="1"/>
      <c r="P5" s="79"/>
      <c r="Q5" s="42">
        <v>2423</v>
      </c>
    </row>
    <row r="6" spans="1:19" x14ac:dyDescent="0.35">
      <c r="A6" s="10" t="s">
        <v>42</v>
      </c>
      <c r="B6" s="10"/>
      <c r="C6" s="10">
        <v>3279</v>
      </c>
      <c r="D6" s="10">
        <v>2000</v>
      </c>
      <c r="E6" s="10"/>
      <c r="F6" s="10"/>
      <c r="G6" s="10">
        <v>5279</v>
      </c>
      <c r="H6" s="67">
        <v>1100</v>
      </c>
      <c r="I6" s="27">
        <v>-902.74</v>
      </c>
      <c r="J6" s="26">
        <v>5476</v>
      </c>
      <c r="K6" s="65"/>
      <c r="L6" s="26">
        <v>5476</v>
      </c>
      <c r="M6" s="1"/>
      <c r="N6" s="1">
        <v>5476</v>
      </c>
      <c r="O6" s="1">
        <v>1200</v>
      </c>
      <c r="P6" s="79"/>
      <c r="Q6" s="42">
        <v>4276</v>
      </c>
    </row>
    <row r="7" spans="1:19" x14ac:dyDescent="0.35">
      <c r="A7" s="10" t="s">
        <v>51</v>
      </c>
      <c r="B7" s="10"/>
      <c r="C7" s="10">
        <v>4033</v>
      </c>
      <c r="D7" s="10"/>
      <c r="E7" s="10"/>
      <c r="F7" s="10"/>
      <c r="G7" s="28">
        <v>4033</v>
      </c>
      <c r="H7" s="65"/>
      <c r="I7" s="27">
        <v>-4033</v>
      </c>
      <c r="J7" s="26">
        <v>0</v>
      </c>
      <c r="K7" s="66"/>
      <c r="L7" s="26"/>
      <c r="M7" s="1"/>
      <c r="N7" s="1"/>
      <c r="O7" s="1"/>
      <c r="P7" s="79"/>
      <c r="Q7" s="42"/>
    </row>
    <row r="8" spans="1:19" ht="24.5" x14ac:dyDescent="0.35">
      <c r="A8" s="10" t="s">
        <v>45</v>
      </c>
      <c r="B8" s="10"/>
      <c r="C8" s="10">
        <v>300</v>
      </c>
      <c r="D8" s="10">
        <v>500</v>
      </c>
      <c r="E8" s="10"/>
      <c r="F8" s="22" t="s">
        <v>54</v>
      </c>
      <c r="G8" s="10"/>
      <c r="H8" s="67">
        <v>658.95</v>
      </c>
      <c r="I8" s="10" t="s">
        <v>83</v>
      </c>
      <c r="J8" s="26">
        <v>0</v>
      </c>
      <c r="K8" s="65"/>
      <c r="L8" s="26"/>
      <c r="M8" s="17"/>
      <c r="N8" s="1"/>
      <c r="O8" s="1"/>
      <c r="P8" s="79"/>
      <c r="Q8" s="42"/>
    </row>
    <row r="9" spans="1:19" x14ac:dyDescent="0.35">
      <c r="A9" s="10" t="s">
        <v>20</v>
      </c>
      <c r="B9" s="10"/>
      <c r="C9" s="10">
        <v>1060</v>
      </c>
      <c r="D9" s="10"/>
      <c r="E9" s="10"/>
      <c r="F9" s="22">
        <v>673.77</v>
      </c>
      <c r="G9" s="10"/>
      <c r="H9" s="67">
        <v>506.23</v>
      </c>
      <c r="I9" s="10" t="s">
        <v>83</v>
      </c>
      <c r="J9" s="26">
        <v>0</v>
      </c>
      <c r="K9" s="65"/>
      <c r="L9" s="26"/>
      <c r="M9" s="17"/>
      <c r="N9" s="1"/>
      <c r="O9" s="1"/>
      <c r="P9" s="79"/>
      <c r="Q9" s="42"/>
    </row>
    <row r="10" spans="1:19" x14ac:dyDescent="0.35">
      <c r="A10" s="10" t="s">
        <v>18</v>
      </c>
      <c r="B10" s="10"/>
      <c r="C10" s="10">
        <v>260</v>
      </c>
      <c r="D10" s="10">
        <v>300</v>
      </c>
      <c r="E10" s="10"/>
      <c r="F10" s="10">
        <v>436.37</v>
      </c>
      <c r="G10" s="10"/>
      <c r="H10" s="67">
        <v>523.63</v>
      </c>
      <c r="I10" s="10" t="s">
        <v>83</v>
      </c>
      <c r="J10" s="26">
        <v>0</v>
      </c>
      <c r="K10" s="65"/>
      <c r="L10" s="26"/>
      <c r="M10" s="17"/>
      <c r="N10" s="1"/>
      <c r="O10" s="1"/>
      <c r="P10" s="79"/>
      <c r="Q10" s="42"/>
    </row>
    <row r="11" spans="1:19" x14ac:dyDescent="0.35">
      <c r="A11" s="10" t="s">
        <v>174</v>
      </c>
      <c r="B11" s="10"/>
      <c r="C11" s="10"/>
      <c r="D11" s="10"/>
      <c r="E11" s="10"/>
      <c r="F11" s="10"/>
      <c r="G11" s="10"/>
      <c r="H11" s="67"/>
      <c r="I11" s="10"/>
      <c r="J11" s="26"/>
      <c r="K11" s="65">
        <v>150</v>
      </c>
      <c r="L11" s="26">
        <v>150</v>
      </c>
      <c r="M11" s="17"/>
      <c r="N11" s="1">
        <v>150</v>
      </c>
      <c r="O11" s="1"/>
      <c r="P11" s="79"/>
      <c r="Q11" s="42">
        <v>150</v>
      </c>
    </row>
    <row r="12" spans="1:19" x14ac:dyDescent="0.35">
      <c r="A12" s="10" t="s">
        <v>204</v>
      </c>
      <c r="B12" s="10"/>
      <c r="C12" s="10"/>
      <c r="D12" s="10"/>
      <c r="E12" s="10"/>
      <c r="F12" s="10"/>
      <c r="G12" s="10"/>
      <c r="H12" s="67"/>
      <c r="I12" s="10"/>
      <c r="J12" s="26"/>
      <c r="K12" s="65">
        <v>100</v>
      </c>
      <c r="L12" s="26">
        <v>100</v>
      </c>
      <c r="M12" s="17"/>
      <c r="N12" s="1">
        <v>100</v>
      </c>
      <c r="O12" s="1"/>
      <c r="P12" s="79">
        <v>100</v>
      </c>
      <c r="Q12" s="42">
        <v>200</v>
      </c>
      <c r="S12" t="s">
        <v>213</v>
      </c>
    </row>
    <row r="13" spans="1:19" x14ac:dyDescent="0.35">
      <c r="A13" s="10" t="s">
        <v>37</v>
      </c>
      <c r="B13" s="10"/>
      <c r="C13" s="10">
        <v>250</v>
      </c>
      <c r="D13" s="10"/>
      <c r="E13" s="10"/>
      <c r="F13" s="10"/>
      <c r="G13" s="10">
        <v>678</v>
      </c>
      <c r="H13" s="67">
        <v>250</v>
      </c>
      <c r="I13" s="27">
        <v>-994.25</v>
      </c>
      <c r="J13" s="26">
        <v>184</v>
      </c>
      <c r="K13" s="65">
        <v>150</v>
      </c>
      <c r="L13" s="26">
        <v>334</v>
      </c>
      <c r="M13" s="1"/>
      <c r="N13" s="1">
        <v>334</v>
      </c>
      <c r="O13" s="1"/>
      <c r="P13" s="79"/>
      <c r="Q13" s="42">
        <v>334</v>
      </c>
      <c r="S13" s="50" t="s">
        <v>212</v>
      </c>
    </row>
    <row r="14" spans="1:19" x14ac:dyDescent="0.35">
      <c r="A14" s="10" t="s">
        <v>43</v>
      </c>
      <c r="B14" s="10"/>
      <c r="C14" s="10">
        <v>378</v>
      </c>
      <c r="D14" s="10">
        <v>300</v>
      </c>
      <c r="E14" s="10"/>
      <c r="F14" s="10"/>
      <c r="G14" s="10">
        <v>-678</v>
      </c>
      <c r="H14" s="67">
        <v>300</v>
      </c>
      <c r="I14" s="10" t="s">
        <v>84</v>
      </c>
      <c r="J14" s="26">
        <v>0</v>
      </c>
      <c r="K14" s="66"/>
      <c r="L14" s="26"/>
      <c r="M14" s="1"/>
      <c r="N14" s="1"/>
      <c r="O14" s="1"/>
      <c r="P14" s="79"/>
      <c r="Q14" s="42"/>
    </row>
    <row r="15" spans="1:19" x14ac:dyDescent="0.35">
      <c r="A15" s="10" t="s">
        <v>87</v>
      </c>
      <c r="B15" s="10"/>
      <c r="C15" s="10"/>
      <c r="D15" s="10"/>
      <c r="E15" s="10"/>
      <c r="F15" s="10"/>
      <c r="G15" s="10"/>
      <c r="H15" s="65"/>
      <c r="I15" s="27"/>
      <c r="J15" s="26">
        <v>250</v>
      </c>
      <c r="K15" s="65">
        <v>500</v>
      </c>
      <c r="L15" s="26">
        <v>750</v>
      </c>
      <c r="M15" s="1"/>
      <c r="N15" s="1">
        <v>750</v>
      </c>
      <c r="O15" s="1"/>
      <c r="P15" s="79"/>
      <c r="Q15" s="42">
        <v>750</v>
      </c>
    </row>
    <row r="16" spans="1:19" x14ac:dyDescent="0.35">
      <c r="A16" s="20" t="s">
        <v>228</v>
      </c>
      <c r="B16" s="18"/>
      <c r="C16" s="18"/>
      <c r="D16" s="18"/>
      <c r="E16" s="18"/>
      <c r="F16" s="18"/>
      <c r="G16" s="18"/>
      <c r="H16" s="11"/>
      <c r="I16" s="11"/>
      <c r="J16" s="11"/>
      <c r="K16" s="11"/>
      <c r="L16" s="11"/>
      <c r="M16" s="11"/>
      <c r="N16" s="68">
        <f>+SUM(N4:N15)</f>
        <v>11233</v>
      </c>
      <c r="O16" s="1"/>
      <c r="P16" s="79"/>
      <c r="Q16" s="103">
        <f>+SUM(Q4:Q15)</f>
        <v>10133</v>
      </c>
    </row>
    <row r="17" spans="1:17" x14ac:dyDescent="0.35">
      <c r="A17" s="10" t="s">
        <v>49</v>
      </c>
      <c r="B17" s="10"/>
      <c r="C17" s="10"/>
      <c r="D17" s="10"/>
      <c r="E17" s="10">
        <v>14852</v>
      </c>
      <c r="F17" s="10"/>
      <c r="G17" s="28">
        <v>14852</v>
      </c>
      <c r="H17" s="65"/>
      <c r="I17" s="27"/>
      <c r="J17" s="26">
        <v>13430</v>
      </c>
      <c r="K17" s="65"/>
      <c r="L17" s="26">
        <v>13430</v>
      </c>
      <c r="M17" s="1">
        <v>-8220</v>
      </c>
      <c r="N17" s="1">
        <v>5210</v>
      </c>
      <c r="O17" s="1">
        <v>696.56</v>
      </c>
      <c r="P17" s="79"/>
      <c r="Q17" s="42">
        <v>4513.4399999999996</v>
      </c>
    </row>
    <row r="18" spans="1:17" x14ac:dyDescent="0.35">
      <c r="A18" s="10" t="s">
        <v>203</v>
      </c>
      <c r="B18" s="10"/>
      <c r="C18" s="10"/>
      <c r="D18" s="10"/>
      <c r="E18" s="10">
        <v>3257.06</v>
      </c>
      <c r="F18" s="10"/>
      <c r="G18" s="28">
        <v>3257.06</v>
      </c>
      <c r="H18" s="65"/>
      <c r="I18" s="27">
        <v>1062</v>
      </c>
      <c r="J18" s="26">
        <v>2195</v>
      </c>
      <c r="K18" s="65"/>
      <c r="L18" s="26">
        <v>2195</v>
      </c>
      <c r="M18" s="1"/>
      <c r="N18" s="1">
        <v>2195</v>
      </c>
      <c r="O18" s="1"/>
      <c r="P18" s="79">
        <v>49.63</v>
      </c>
      <c r="Q18" s="42">
        <v>2244.73</v>
      </c>
    </row>
    <row r="19" spans="1:17" ht="15" thickBot="1" x14ac:dyDescent="0.4">
      <c r="A19" s="28" t="s">
        <v>44</v>
      </c>
      <c r="B19" s="28"/>
      <c r="C19" s="28"/>
      <c r="D19" s="28"/>
      <c r="E19" s="28"/>
      <c r="F19" s="28"/>
      <c r="G19" s="28">
        <f>SUM(G4:G18)</f>
        <v>31044.530000000002</v>
      </c>
      <c r="H19" s="105"/>
      <c r="I19" s="106"/>
      <c r="J19" s="107">
        <f>SUM(J4:J18)</f>
        <v>25558</v>
      </c>
      <c r="K19" s="105">
        <f>SUM(K4:K18)</f>
        <v>1300</v>
      </c>
      <c r="L19" s="107">
        <f>SUM(L4:L18)</f>
        <v>26858</v>
      </c>
      <c r="M19" s="2"/>
      <c r="N19" s="2">
        <f>N16+N17+N18</f>
        <v>18638</v>
      </c>
      <c r="O19" s="2"/>
      <c r="P19" s="108"/>
      <c r="Q19" s="104">
        <f>Q16+Q17+Q18</f>
        <v>16891.169999999998</v>
      </c>
    </row>
    <row r="21" spans="1:17" ht="15" thickBot="1" x14ac:dyDescent="0.4"/>
    <row r="22" spans="1:17" x14ac:dyDescent="0.35">
      <c r="B22" s="132" t="s">
        <v>278</v>
      </c>
      <c r="C22" s="133"/>
      <c r="D22" s="133"/>
      <c r="E22" s="133"/>
      <c r="F22" s="133"/>
      <c r="G22" s="133"/>
      <c r="H22" s="133"/>
      <c r="I22" s="88"/>
    </row>
    <row r="23" spans="1:17" ht="24.5" x14ac:dyDescent="0.35">
      <c r="B23" s="89" t="s">
        <v>202</v>
      </c>
      <c r="C23" s="64" t="s">
        <v>206</v>
      </c>
      <c r="D23" s="63" t="s">
        <v>207</v>
      </c>
      <c r="E23" s="13" t="s">
        <v>9</v>
      </c>
      <c r="F23" s="13" t="s">
        <v>205</v>
      </c>
      <c r="G23" s="63" t="s">
        <v>279</v>
      </c>
      <c r="H23" s="84" t="s">
        <v>289</v>
      </c>
      <c r="I23" s="100" t="s">
        <v>311</v>
      </c>
    </row>
    <row r="24" spans="1:17" x14ac:dyDescent="0.35">
      <c r="A24" s="114" t="s">
        <v>315</v>
      </c>
      <c r="B24" s="120"/>
      <c r="C24" s="11"/>
      <c r="D24" s="11"/>
      <c r="E24" s="1"/>
      <c r="F24" s="79"/>
      <c r="G24" s="1"/>
      <c r="H24" s="79"/>
      <c r="I24" s="115">
        <v>27607.09</v>
      </c>
    </row>
    <row r="25" spans="1:17" x14ac:dyDescent="0.35">
      <c r="A25" s="85" t="s">
        <v>22</v>
      </c>
      <c r="B25" s="90">
        <v>1600</v>
      </c>
      <c r="C25" s="75">
        <v>400</v>
      </c>
      <c r="D25" s="26">
        <v>2000</v>
      </c>
      <c r="E25" s="1"/>
      <c r="F25" s="79">
        <v>2000</v>
      </c>
      <c r="G25" s="1"/>
      <c r="H25" s="1"/>
      <c r="I25" s="91">
        <v>2000</v>
      </c>
    </row>
    <row r="26" spans="1:17" x14ac:dyDescent="0.35">
      <c r="A26" s="85" t="s">
        <v>41</v>
      </c>
      <c r="B26" s="90">
        <v>2423</v>
      </c>
      <c r="C26" s="75"/>
      <c r="D26" s="26">
        <v>2423</v>
      </c>
      <c r="E26" s="1"/>
      <c r="F26" s="79">
        <v>2423</v>
      </c>
      <c r="G26" s="1"/>
      <c r="H26" s="1"/>
      <c r="I26" s="91">
        <v>2423</v>
      </c>
    </row>
    <row r="27" spans="1:17" x14ac:dyDescent="0.35">
      <c r="A27" s="85" t="s">
        <v>42</v>
      </c>
      <c r="B27" s="90">
        <v>5476</v>
      </c>
      <c r="C27" s="75"/>
      <c r="D27" s="26">
        <v>5476</v>
      </c>
      <c r="E27" s="1"/>
      <c r="F27" s="79">
        <v>5476</v>
      </c>
      <c r="G27" s="1">
        <v>1200</v>
      </c>
      <c r="H27" s="1"/>
      <c r="I27" s="91">
        <v>4276</v>
      </c>
    </row>
    <row r="28" spans="1:17" x14ac:dyDescent="0.35">
      <c r="A28" s="85" t="s">
        <v>174</v>
      </c>
      <c r="B28" s="90">
        <v>0</v>
      </c>
      <c r="C28" s="75">
        <v>150</v>
      </c>
      <c r="D28" s="26">
        <v>150</v>
      </c>
      <c r="E28" s="17"/>
      <c r="F28" s="79">
        <v>150</v>
      </c>
      <c r="G28" s="1"/>
      <c r="H28" s="1"/>
      <c r="I28" s="91">
        <v>150</v>
      </c>
    </row>
    <row r="29" spans="1:17" x14ac:dyDescent="0.35">
      <c r="A29" s="85" t="s">
        <v>204</v>
      </c>
      <c r="B29" s="90">
        <v>0</v>
      </c>
      <c r="C29" s="75">
        <v>100</v>
      </c>
      <c r="D29" s="26">
        <v>100</v>
      </c>
      <c r="E29" s="17"/>
      <c r="F29" s="79">
        <v>100</v>
      </c>
      <c r="G29" s="1"/>
      <c r="H29" s="1">
        <v>100</v>
      </c>
      <c r="I29" s="91">
        <v>200</v>
      </c>
    </row>
    <row r="30" spans="1:17" x14ac:dyDescent="0.35">
      <c r="A30" s="85" t="s">
        <v>37</v>
      </c>
      <c r="B30" s="90">
        <v>184</v>
      </c>
      <c r="C30" s="75">
        <v>150</v>
      </c>
      <c r="D30" s="26">
        <v>334</v>
      </c>
      <c r="E30" s="1"/>
      <c r="F30" s="79">
        <v>334</v>
      </c>
      <c r="G30" s="1"/>
      <c r="H30" s="1"/>
      <c r="I30" s="91">
        <v>334</v>
      </c>
    </row>
    <row r="31" spans="1:17" ht="15" thickBot="1" x14ac:dyDescent="0.4">
      <c r="A31" s="86" t="s">
        <v>87</v>
      </c>
      <c r="B31" s="92">
        <v>250</v>
      </c>
      <c r="C31" s="76">
        <v>500</v>
      </c>
      <c r="D31" s="69">
        <v>750</v>
      </c>
      <c r="E31" s="70"/>
      <c r="F31" s="80">
        <v>750</v>
      </c>
      <c r="G31" s="70"/>
      <c r="I31" s="93">
        <v>750</v>
      </c>
    </row>
    <row r="32" spans="1:17" ht="15" thickBot="1" x14ac:dyDescent="0.4">
      <c r="A32" s="87" t="s">
        <v>228</v>
      </c>
      <c r="B32" s="94"/>
      <c r="C32" s="77"/>
      <c r="D32" s="74"/>
      <c r="E32" s="74"/>
      <c r="F32" s="81">
        <f>+SUM(F25:F31)</f>
        <v>11233</v>
      </c>
      <c r="G32" s="71"/>
      <c r="H32" s="83"/>
      <c r="I32" s="97">
        <f>SUM(I25:I31)</f>
        <v>10133</v>
      </c>
    </row>
    <row r="33" spans="1:11" x14ac:dyDescent="0.35">
      <c r="A33" s="121" t="s">
        <v>49</v>
      </c>
      <c r="B33" s="95">
        <v>13430.18</v>
      </c>
      <c r="C33" s="78"/>
      <c r="D33" s="72">
        <v>13430.18</v>
      </c>
      <c r="E33" s="73">
        <v>-8220</v>
      </c>
      <c r="F33" s="82">
        <v>5210</v>
      </c>
      <c r="G33" s="73"/>
      <c r="H33" s="73"/>
      <c r="I33" s="96">
        <v>4513.4399999999996</v>
      </c>
    </row>
    <row r="34" spans="1:11" ht="15" thickBot="1" x14ac:dyDescent="0.4">
      <c r="A34" s="86" t="s">
        <v>203</v>
      </c>
      <c r="B34" s="92">
        <v>2195.1</v>
      </c>
      <c r="C34" s="76"/>
      <c r="D34" s="69">
        <v>2195.1</v>
      </c>
      <c r="E34" s="70"/>
      <c r="F34" s="80">
        <v>2195.1</v>
      </c>
      <c r="G34" s="70"/>
      <c r="H34" s="70"/>
      <c r="I34" s="93">
        <v>2244.73</v>
      </c>
      <c r="K34" s="70"/>
    </row>
    <row r="35" spans="1:11" ht="15" thickBot="1" x14ac:dyDescent="0.4">
      <c r="A35" s="116" t="s">
        <v>44</v>
      </c>
      <c r="B35" s="109">
        <f>SUM(B25:B34)</f>
        <v>25558.28</v>
      </c>
      <c r="C35" s="110">
        <f>SUM(C25:C34)</f>
        <v>1300</v>
      </c>
      <c r="D35" s="111">
        <f>SUM(D25:D34)</f>
        <v>26858.28</v>
      </c>
      <c r="E35" s="112"/>
      <c r="F35" s="113">
        <f>F32+F33+F34</f>
        <v>18638.099999999999</v>
      </c>
      <c r="G35" s="112">
        <v>1200</v>
      </c>
      <c r="H35" s="113">
        <v>100</v>
      </c>
      <c r="I35" s="118">
        <f>I32+I33+I34</f>
        <v>16891.169999999998</v>
      </c>
    </row>
    <row r="36" spans="1:11" ht="15" thickBot="1" x14ac:dyDescent="0.4">
      <c r="A36" s="117" t="s">
        <v>314</v>
      </c>
      <c r="B36" s="71"/>
      <c r="C36" s="71"/>
      <c r="D36" s="71"/>
      <c r="E36" s="71"/>
      <c r="F36" s="71"/>
      <c r="G36" s="71"/>
      <c r="H36" s="71"/>
      <c r="I36" s="119">
        <v>10715.92</v>
      </c>
    </row>
  </sheetData>
  <mergeCells count="1">
    <mergeCell ref="B22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CASHBOOK 25-26</vt:lpstr>
      <vt:lpstr>Awards for All Grant</vt:lpstr>
      <vt:lpstr>Instant Access</vt:lpstr>
      <vt:lpstr>Le Barroux</vt:lpstr>
      <vt:lpstr>Reserves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Much Marcle UK</dc:creator>
  <cp:lastModifiedBy>Rachel Freestone</cp:lastModifiedBy>
  <cp:lastPrinted>2026-02-24T13:44:22Z</cp:lastPrinted>
  <dcterms:created xsi:type="dcterms:W3CDTF">2023-05-03T13:01:22Z</dcterms:created>
  <dcterms:modified xsi:type="dcterms:W3CDTF">2026-04-22T06:46:38Z</dcterms:modified>
</cp:coreProperties>
</file>